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765" activeTab="13"/>
  </bookViews>
  <sheets>
    <sheet name="N-65" sheetId="1" r:id="rId1"/>
    <sheet name="N+65" sheetId="2" r:id="rId2"/>
    <sheet name="N80" sheetId="3" state="hidden" r:id="rId3"/>
    <sheet name="VM-65" sheetId="4" r:id="rId4"/>
    <sheet name="HK-65" sheetId="5" state="hidden" r:id="rId5"/>
    <sheet name="VM-80" sheetId="6" r:id="rId6"/>
    <sheet name="HK-80" sheetId="7" r:id="rId7"/>
    <sheet name="VM-90" sheetId="8" r:id="rId8"/>
    <sheet name="HK-90" sheetId="9" r:id="rId9"/>
    <sheet name="VM-100" sheetId="10" r:id="rId10"/>
    <sheet name="HK-100" sheetId="11" r:id="rId11"/>
    <sheet name="M+100" sheetId="12" r:id="rId12"/>
    <sheet name="Taul1" sheetId="13" state="hidden" r:id="rId13"/>
    <sheet name="Joukkue" sheetId="14" r:id="rId14"/>
    <sheet name="Ohjeet" sheetId="15" r:id="rId15"/>
    <sheet name="Nostojärjestys ja telinekorkeus" sheetId="16" state="hidden" r:id="rId16"/>
    <sheet name="Suomen ennätykset" sheetId="17" state="hidden" r:id="rId17"/>
  </sheets>
  <definedNames>
    <definedName name="spenn" localSheetId="16">'Suomen ennätykset'!$G$3:$L$45</definedName>
  </definedNames>
  <calcPr fullCalcOnLoad="1"/>
</workbook>
</file>

<file path=xl/sharedStrings.xml><?xml version="1.0" encoding="utf-8"?>
<sst xmlns="http://schemas.openxmlformats.org/spreadsheetml/2006/main" count="578" uniqueCount="198">
  <si>
    <t>Sija</t>
  </si>
  <si>
    <t>Nimi</t>
  </si>
  <si>
    <t>Tulos</t>
  </si>
  <si>
    <t>Paino</t>
  </si>
  <si>
    <t>Tanko</t>
  </si>
  <si>
    <t>Ero</t>
  </si>
  <si>
    <t>Kaupunki</t>
  </si>
  <si>
    <t>Sarja</t>
  </si>
  <si>
    <t>Toistot</t>
  </si>
  <si>
    <t>Aika ja paikka</t>
  </si>
  <si>
    <t>Eino Pöntiö</t>
  </si>
  <si>
    <t>Ikäluokka</t>
  </si>
  <si>
    <t>-</t>
  </si>
  <si>
    <t>Nostojärjestys ja telinekorkeus</t>
  </si>
  <si>
    <t>Telinekorkeus</t>
  </si>
  <si>
    <t>Naiset 80 kg</t>
  </si>
  <si>
    <t>M65</t>
  </si>
  <si>
    <t>M70</t>
  </si>
  <si>
    <t>M80</t>
  </si>
  <si>
    <t>M90</t>
  </si>
  <si>
    <t>M100</t>
  </si>
  <si>
    <t>M110</t>
  </si>
  <si>
    <t>M120</t>
  </si>
  <si>
    <t>M120+</t>
  </si>
  <si>
    <t>N60</t>
  </si>
  <si>
    <t>N70</t>
  </si>
  <si>
    <t>N80</t>
  </si>
  <si>
    <t>N80+</t>
  </si>
  <si>
    <t>Marko Keski-Koukkari</t>
  </si>
  <si>
    <t>Suomen ennätykset</t>
  </si>
  <si>
    <t>Syntymävuosi</t>
  </si>
  <si>
    <t>Järjestys</t>
  </si>
  <si>
    <t>Merkitse syntymävuosi 4:llä numerolla muodossa 1960.</t>
  </si>
  <si>
    <t>"Ikäluokka" tulee automaattisesti "Syntymävuoden" mukaan.</t>
  </si>
  <si>
    <t>Työkirjan makrot toimivat vain, jos Excelissä on sallittu makrojen käyttö. Makrojen hyväksyminen on Excelin asetus. Makrojen hyväksyminen voidaan kysyä työkirjan avaamisen yhteydessä.</t>
  </si>
  <si>
    <t>"Sija" määräytyy "Tulos"-kentän mukaan. Suurin "Tulos" voittaa, tasatuloksessa suurempi "Ero". Jos myös "Ero" on sama, suurempi "Tanko" voittaa.</t>
  </si>
  <si>
    <t>"Sija" pysyy tyhjänä niin kauan, kunnes nostajalla on sekä "Paino" että "Tulos".</t>
  </si>
  <si>
    <t>Paina "Järjestä"-nappia, kun "Tulos"-kenttään on syötetty nostajan toistot.</t>
  </si>
  <si>
    <t>Syötä tietoja ainoastaan sarakkeisiin "Nimi", "Kaupunki", "Syntymävuosi", "Paino" ja "Tulos" (paksu kehysviiva).</t>
  </si>
  <si>
    <t>"Tanko" määräytyy "Painon" mukaan.</t>
  </si>
  <si>
    <t xml:space="preserve"> - miehillä "Tanko" pyöristetään seuraavaan 2,5 jaolliseen kilomäärään ylöspäin</t>
  </si>
  <si>
    <t xml:space="preserve"> - naisilla "Tanko" pyöristetään 0,66 % kehonpainosta pyöristettynä seuraavaan 2,5 jaolliseen kilomäärään ylöspäin</t>
  </si>
  <si>
    <t>Nostojärjestys määrätyy sarjan sisäisesti "Tangon" painon mukaan. Samalla tangon painolla järjestys arvotaan sarakkeen M (staattisen) satunnaisluvun mukaan.</t>
  </si>
  <si>
    <t>Sarakkeiden M ja N tiedot ovat valkoisella fontilla, joten ne ovat "näkymättömiä", mutta näkyvät, jos valitsee useampia soluja.</t>
  </si>
  <si>
    <t>Sarake J on piilotettu, ja sitä käytetään sijoitusten määrittelyssä.</t>
  </si>
  <si>
    <t>Muihin sarakkeisiin ei saa syöttää tietoja käsin, koska niissä on kaavoja. Tämä koskee myös Suomen ennätyksiä.</t>
  </si>
  <si>
    <t>Taulujen nimiä ei saa muuttaa, sillä kaavoissa on viittauksia nimillä.</t>
  </si>
  <si>
    <t>Juniorit alle 17 v</t>
  </si>
  <si>
    <t>Jani Syrjänen</t>
  </si>
  <si>
    <t>Satunnaisluvut voi tarvittaessa päivittää kopioimalla sarakkeen N kentät ja suorittamalla "Liitä määräten" -toiminnon ja valitsemalla "Arvot".</t>
  </si>
  <si>
    <t>Nostojärjestys-välilehdellä saadaan "Nostojärjestys"-nappia painamalla.</t>
  </si>
  <si>
    <t>Nostojärjestys tulee suorittaa ennen kuin nostajilla on tuloksia ja sijoituksia. Tällöin myös paluu alkuperäiseen sarjajärjestykseen on mahdollista.</t>
  </si>
  <si>
    <t>Vain avoimen luokan kisa (K/E)</t>
  </si>
  <si>
    <t>Jouni Heiskari</t>
  </si>
  <si>
    <t>Viitasaari 23.4.2016</t>
  </si>
  <si>
    <t>Tero Keisala</t>
  </si>
  <si>
    <t>Lapua 5.3.2016</t>
  </si>
  <si>
    <t>Jarno Kärkkäinen</t>
  </si>
  <si>
    <t>Eetu Kumpulainen</t>
  </si>
  <si>
    <t>Vesa Lasaroff</t>
  </si>
  <si>
    <t>Lohja 5.3.2016</t>
  </si>
  <si>
    <t>Kari Hakala</t>
  </si>
  <si>
    <t>Anton Kauranen</t>
  </si>
  <si>
    <t>Lahti 9.10.2016</t>
  </si>
  <si>
    <t>Punkalaidun 27.8.2016</t>
  </si>
  <si>
    <t>Simo Sistonen</t>
  </si>
  <si>
    <t>Markku Kemppainen</t>
  </si>
  <si>
    <t>Tammela 18.6.2016</t>
  </si>
  <si>
    <t>Helsinki 26.11.2016</t>
  </si>
  <si>
    <t>Pasi Kallionsivu</t>
  </si>
  <si>
    <t>Timo Palonen</t>
  </si>
  <si>
    <t>Tampere 20.8.2016</t>
  </si>
  <si>
    <t>Antero Kauranen</t>
  </si>
  <si>
    <t>Pertti Mäkeläinen</t>
  </si>
  <si>
    <t>Hanna Rantala</t>
  </si>
  <si>
    <t>Satu Luoto</t>
  </si>
  <si>
    <t>Netta Miettinen</t>
  </si>
  <si>
    <r>
      <t>Ikäluokka  60 v</t>
    </r>
    <r>
      <rPr>
        <sz val="10"/>
        <rFont val="Arial"/>
        <family val="2"/>
      </rPr>
      <t xml:space="preserve"> </t>
    </r>
  </si>
  <si>
    <r>
      <t>Ikäluokka 50 v</t>
    </r>
    <r>
      <rPr>
        <sz val="10"/>
        <rFont val="Arial"/>
        <family val="2"/>
      </rPr>
      <t xml:space="preserve"> </t>
    </r>
  </si>
  <si>
    <r>
      <t>Ikäluokka  20 v</t>
    </r>
    <r>
      <rPr>
        <sz val="10"/>
        <rFont val="Arial"/>
        <family val="2"/>
      </rPr>
      <t xml:space="preserve"> </t>
    </r>
  </si>
  <si>
    <t xml:space="preserve">Ikäluokka 17 v </t>
  </si>
  <si>
    <t>Ikäluokka Avoin</t>
  </si>
  <si>
    <t>Raija Heikkilä</t>
  </si>
  <si>
    <t>E</t>
  </si>
  <si>
    <t>Kaava tarkistaa pöytäkirjan päivämäärän mukaisen vuoden ja vertaa onko eroa syntymävuoteen 60/50/21 tai enemmän tai 20/17 tai vähemmän, joiden mukaisesti kenttään tulee "60", "50", "Avoin", "20" tai "17".</t>
  </si>
  <si>
    <t>Ikäluokat 17/20 ja 50/60 määrittävät myös erillisen taustavärin, jotta ennätysten ja mahdollisten ikäluokkasijoitusten havaitseminen helpottuu.</t>
  </si>
  <si>
    <t xml:space="preserve"> Jos syntymävuosi merkataan 2 numerolla muodssa 60, tulee ikäluokaksi "Avoin". Tätä voi käyttää kisassa, joka on vain avoimen luokan kisa, jolloinikäluokkakohtaisia taustavärejä ei käytetä.</t>
  </si>
  <si>
    <t>"Paino"-kentässä tarkistetaan, että nostajan paino on sarjan mukainen. Ali- tai ylipaino näkyy punaisella fontilla.</t>
  </si>
  <si>
    <t xml:space="preserve">"Ero" määräytyy nostajan "Painon" ja "Tangon" painon erotuksena. Naisilla huomioidaan kerroin 0,66 myös "Erossa" </t>
  </si>
  <si>
    <t>Päivitä Suomen ennätykset viimeiselle välilehdelle, jolloin ne näkyvät kilpailupöytäkirjassa vuorossa olevan sarjan perusteella ikäluokittain.</t>
  </si>
  <si>
    <t>Tätä taulukkoa saa vapaasti käyttää. Yhtä vapaasti sen tekijälle (rivi 1) saa tavattaessa tarjota tuopin olutta!</t>
  </si>
  <si>
    <r>
      <t xml:space="preserve">Käyttöohjeet 5.3.2017 / </t>
    </r>
    <r>
      <rPr>
        <sz val="10"/>
        <rFont val="Arial"/>
        <family val="2"/>
      </rPr>
      <t>Petteri Hakkarainen</t>
    </r>
  </si>
  <si>
    <t>© PH 2017</t>
  </si>
  <si>
    <t>Nita Viitanen</t>
  </si>
  <si>
    <t>Pori 18.3.2017</t>
  </si>
  <si>
    <t>Jorma Kanerva</t>
  </si>
  <si>
    <t>Lapua 18.3.2017</t>
  </si>
  <si>
    <t>Matti Heinänen</t>
  </si>
  <si>
    <t>Viitasaari 22.4.2017</t>
  </si>
  <si>
    <t>Reima Häkkinen</t>
  </si>
  <si>
    <t>Miikka Hyötylä</t>
  </si>
  <si>
    <t>Haukipudas 13.5.2017</t>
  </si>
  <si>
    <t>Toni Kuusi</t>
  </si>
  <si>
    <t>Tammela 17.6.2017</t>
  </si>
  <si>
    <t>Maija Leena Hakala</t>
  </si>
  <si>
    <t xml:space="preserve">Tiina Voho </t>
  </si>
  <si>
    <t>Sotkamo 8.7.2017</t>
  </si>
  <si>
    <t>Punkalaidun 19.8.2017</t>
  </si>
  <si>
    <t>Tampere 26.8.2017</t>
  </si>
  <si>
    <t>Seura</t>
  </si>
  <si>
    <t>Naiset -65kg</t>
  </si>
  <si>
    <t>Naiset +65kg</t>
  </si>
  <si>
    <t>Arvo ja nimi</t>
  </si>
  <si>
    <t>Teline</t>
  </si>
  <si>
    <t>Miehet -65 kg</t>
  </si>
  <si>
    <t>Miehet -80 kg</t>
  </si>
  <si>
    <t>Miehet-65</t>
  </si>
  <si>
    <t>Miehet +100kg</t>
  </si>
  <si>
    <t>Miehet -90 kg</t>
  </si>
  <si>
    <t xml:space="preserve">Miehet -90 kg </t>
  </si>
  <si>
    <t>Miehet -100 kg</t>
  </si>
  <si>
    <t xml:space="preserve">Miehet -100 kg </t>
  </si>
  <si>
    <t>KOUVU</t>
  </si>
  <si>
    <t>KUOVU</t>
  </si>
  <si>
    <t>ROUVU</t>
  </si>
  <si>
    <t xml:space="preserve"> Ylik Loukusa Matti</t>
  </si>
  <si>
    <t>Vääp Rötkö Aki</t>
  </si>
  <si>
    <t>Kad Mikkilä Kasperi</t>
  </si>
  <si>
    <t>HELVU</t>
  </si>
  <si>
    <t>Jääk Rönnholm Mikael</t>
  </si>
  <si>
    <t>nrvja Pisarenko Adrei</t>
  </si>
  <si>
    <t>RAJA</t>
  </si>
  <si>
    <t>Pion Mikkola Matti</t>
  </si>
  <si>
    <t>Kad Pajunen Kaisu</t>
  </si>
  <si>
    <t>Alik Yliheikkilä Juulia</t>
  </si>
  <si>
    <t>Alik Raitakivi Jenita</t>
  </si>
  <si>
    <t>KAIVU</t>
  </si>
  <si>
    <t>Kapt Maunu Camilla</t>
  </si>
  <si>
    <t>Vääp Haverinen Sami</t>
  </si>
  <si>
    <t>Kers Kangas Arttu</t>
  </si>
  <si>
    <t>NIIVU</t>
  </si>
  <si>
    <t>Kad Kaplas Jiri</t>
  </si>
  <si>
    <t>Ltn Kyllönen Alexander</t>
  </si>
  <si>
    <t>KAINUUN ÄRJY</t>
  </si>
  <si>
    <t>Vääp Nylund Markus</t>
  </si>
  <si>
    <t>Kadalik Saukkonen Eero</t>
  </si>
  <si>
    <t>Ylik Näppi Simo</t>
  </si>
  <si>
    <t>Upsopp Björckbacka Teemu</t>
  </si>
  <si>
    <t>HAMINA</t>
  </si>
  <si>
    <t>Jääk Gronroos Otto</t>
  </si>
  <si>
    <t>Pion Hartikainen Heikki</t>
  </si>
  <si>
    <t>Opp Haapanen Mikko</t>
  </si>
  <si>
    <t>HÄMVU</t>
  </si>
  <si>
    <t>Tkm Kosunen Nico</t>
  </si>
  <si>
    <t>Opp Kärkkäinen Juho</t>
  </si>
  <si>
    <t>Jääk Luodelahti Joel</t>
  </si>
  <si>
    <t>Jääk Ruuhonen Joona</t>
  </si>
  <si>
    <t>Alik Savolainen Joni</t>
  </si>
  <si>
    <t>ILMASOTAKOULU</t>
  </si>
  <si>
    <t>Tkm Seppi Rasmus</t>
  </si>
  <si>
    <t>PORKVU</t>
  </si>
  <si>
    <t>Lntstm Turtinen Tero</t>
  </si>
  <si>
    <t>LUOVU</t>
  </si>
  <si>
    <t>Opp Narva Tuukka</t>
  </si>
  <si>
    <t>Kers Granlund Heikki</t>
  </si>
  <si>
    <t xml:space="preserve">Jääk Heinilä Samuli </t>
  </si>
  <si>
    <t>Jääk Karppinen Ilari</t>
  </si>
  <si>
    <t>HAVU</t>
  </si>
  <si>
    <t>Ylil Hakkarainen Mika</t>
  </si>
  <si>
    <t>Kapt Tuominen Kalle</t>
  </si>
  <si>
    <t xml:space="preserve">Kers Kvist Konsta </t>
  </si>
  <si>
    <t>Jääk Mäkelä Eetu</t>
  </si>
  <si>
    <t>Ylik Wuorinen Timi</t>
  </si>
  <si>
    <t>MIKVU</t>
  </si>
  <si>
    <t>Upsopp Toivonen Tommi</t>
  </si>
  <si>
    <t>Upsopp Lehtonen Jaakko</t>
  </si>
  <si>
    <t>Opp Linna Artturi</t>
  </si>
  <si>
    <t>Upsopp Aliu Krenar</t>
  </si>
  <si>
    <t>KAARTJR</t>
  </si>
  <si>
    <t>Opp Hintsala Luukas</t>
  </si>
  <si>
    <t>SÄKVU</t>
  </si>
  <si>
    <t>Alok Karjalainen Lauri</t>
  </si>
  <si>
    <t>Opp Koskinen Martin</t>
  </si>
  <si>
    <t>Alok Savolainen Arvi</t>
  </si>
  <si>
    <t>Kok Takala Aleksi</t>
  </si>
  <si>
    <t>Opp Pesonen Henrik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</si>
  <si>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</si>
  <si>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</si>
  <si>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</si>
  <si>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</si>
  <si>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</si>
  <si>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</si>
  <si>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</si>
  <si>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</si>
  <si>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</si>
  <si>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Avoin</t>
  </si>
  <si>
    <t>YHT</t>
  </si>
  <si>
    <t>ROVVU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</si>
</sst>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0.0"/>
    <numFmt numFmtId="168" formatCode="d\.m\.yyyy"/>
    <numFmt numFmtId="169" formatCode="0.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sz val="12"/>
      <color indexed="9"/>
      <name val="Arial"/>
      <family val="0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1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6" fillId="34" borderId="11" xfId="0" applyFont="1" applyFill="1" applyBorder="1" applyAlignment="1">
      <alignment/>
    </xf>
    <xf numFmtId="0" fontId="6" fillId="34" borderId="10" xfId="0" applyFont="1" applyFill="1" applyBorder="1" applyAlignment="1" applyProtection="1">
      <alignment horizontal="center"/>
      <protection/>
    </xf>
    <xf numFmtId="0" fontId="0" fillId="35" borderId="0" xfId="0" applyFill="1" applyAlignment="1">
      <alignment/>
    </xf>
    <xf numFmtId="0" fontId="2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6" fillId="0" borderId="14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34" borderId="15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33" borderId="16" xfId="0" applyNumberFormat="1" applyFont="1" applyFill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0" fillId="0" borderId="16" xfId="0" applyFill="1" applyBorder="1" applyAlignment="1">
      <alignment/>
    </xf>
    <xf numFmtId="0" fontId="6" fillId="34" borderId="16" xfId="0" applyFont="1" applyFill="1" applyBorder="1" applyAlignment="1">
      <alignment horizontal="right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0" fillId="35" borderId="19" xfId="0" applyFont="1" applyFill="1" applyBorder="1" applyAlignment="1">
      <alignment horizontal="left" wrapText="1" indent="4"/>
    </xf>
    <xf numFmtId="0" fontId="1" fillId="35" borderId="0" xfId="0" applyFont="1" applyFill="1" applyBorder="1" applyAlignment="1">
      <alignment horizontal="center" wrapText="1"/>
    </xf>
    <xf numFmtId="0" fontId="1" fillId="38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left" wrapText="1"/>
    </xf>
    <xf numFmtId="0" fontId="0" fillId="35" borderId="11" xfId="0" applyFont="1" applyFill="1" applyBorder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34" borderId="0" xfId="0" applyFont="1" applyFill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Border="1" applyAlignment="1">
      <alignment/>
    </xf>
    <xf numFmtId="0" fontId="10" fillId="34" borderId="0" xfId="0" applyFont="1" applyFill="1" applyAlignment="1">
      <alignment/>
    </xf>
    <xf numFmtId="22" fontId="1" fillId="0" borderId="0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169" fontId="11" fillId="0" borderId="0" xfId="0" applyNumberFormat="1" applyFont="1" applyBorder="1" applyAlignment="1" applyProtection="1">
      <alignment vertical="top" wrapText="1"/>
      <protection locked="0"/>
    </xf>
    <xf numFmtId="167" fontId="7" fillId="0" borderId="0" xfId="0" applyNumberFormat="1" applyFont="1" applyAlignment="1">
      <alignment/>
    </xf>
    <xf numFmtId="169" fontId="11" fillId="0" borderId="0" xfId="0" applyNumberFormat="1" applyFont="1" applyBorder="1" applyAlignment="1" applyProtection="1">
      <alignment vertical="top" wrapText="1"/>
      <protection locked="0"/>
    </xf>
    <xf numFmtId="167" fontId="6" fillId="0" borderId="11" xfId="0" applyNumberFormat="1" applyFont="1" applyBorder="1" applyAlignment="1" applyProtection="1">
      <alignment vertical="top" wrapText="1"/>
      <protection/>
    </xf>
    <xf numFmtId="2" fontId="6" fillId="33" borderId="12" xfId="0" applyNumberFormat="1" applyFont="1" applyFill="1" applyBorder="1" applyAlignment="1" applyProtection="1">
      <alignment horizontal="center" vertical="top" wrapText="1"/>
      <protection/>
    </xf>
    <xf numFmtId="2" fontId="6" fillId="0" borderId="12" xfId="0" applyNumberFormat="1" applyFont="1" applyFill="1" applyBorder="1" applyAlignment="1" applyProtection="1">
      <alignment horizontal="center" vertical="top" wrapText="1"/>
      <protection/>
    </xf>
    <xf numFmtId="2" fontId="6" fillId="0" borderId="12" xfId="0" applyNumberFormat="1" applyFont="1" applyFill="1" applyBorder="1" applyAlignment="1" applyProtection="1">
      <alignment horizontal="center" vertical="top" wrapText="1"/>
      <protection locked="0"/>
    </xf>
    <xf numFmtId="2" fontId="6" fillId="34" borderId="12" xfId="0" applyNumberFormat="1" applyFont="1" applyFill="1" applyBorder="1" applyAlignment="1" applyProtection="1">
      <alignment horizontal="center" vertical="top" wrapText="1"/>
      <protection/>
    </xf>
    <xf numFmtId="0" fontId="6" fillId="33" borderId="10" xfId="0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>
      <alignment/>
    </xf>
    <xf numFmtId="0" fontId="6" fillId="33" borderId="15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5" xfId="0" applyFont="1" applyFill="1" applyBorder="1" applyAlignment="1" applyProtection="1">
      <alignment horizontal="center" vertical="top" wrapText="1"/>
      <protection locked="0"/>
    </xf>
    <xf numFmtId="0" fontId="6" fillId="34" borderId="10" xfId="0" applyFont="1" applyFill="1" applyBorder="1" applyAlignment="1" applyProtection="1">
      <alignment horizontal="center" vertical="top" wrapText="1"/>
      <protection locked="0"/>
    </xf>
    <xf numFmtId="0" fontId="6" fillId="34" borderId="15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 vertical="top" wrapText="1"/>
      <protection locked="0"/>
    </xf>
    <xf numFmtId="0" fontId="6" fillId="0" borderId="20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/>
    </xf>
    <xf numFmtId="167" fontId="6" fillId="33" borderId="17" xfId="0" applyNumberFormat="1" applyFont="1" applyFill="1" applyBorder="1" applyAlignment="1" applyProtection="1">
      <alignment horizontal="center" vertical="top" wrapText="1"/>
      <protection/>
    </xf>
    <xf numFmtId="167" fontId="6" fillId="0" borderId="17" xfId="0" applyNumberFormat="1" applyFont="1" applyFill="1" applyBorder="1" applyAlignment="1" applyProtection="1">
      <alignment horizontal="center" vertical="top" wrapText="1"/>
      <protection/>
    </xf>
    <xf numFmtId="167" fontId="6" fillId="0" borderId="17" xfId="0" applyNumberFormat="1" applyFont="1" applyFill="1" applyBorder="1" applyAlignment="1" applyProtection="1">
      <alignment horizontal="center" vertical="top" wrapText="1"/>
      <protection locked="0"/>
    </xf>
    <xf numFmtId="167" fontId="6" fillId="34" borderId="17" xfId="0" applyNumberFormat="1" applyFont="1" applyFill="1" applyBorder="1" applyAlignment="1" applyProtection="1">
      <alignment horizontal="center" vertical="top" wrapText="1"/>
      <protection/>
    </xf>
    <xf numFmtId="167" fontId="6" fillId="0" borderId="17" xfId="0" applyNumberFormat="1" applyFont="1" applyFill="1" applyBorder="1" applyAlignment="1" applyProtection="1">
      <alignment horizontal="center"/>
      <protection/>
    </xf>
    <xf numFmtId="2" fontId="6" fillId="33" borderId="14" xfId="0" applyNumberFormat="1" applyFont="1" applyFill="1" applyBorder="1" applyAlignment="1" applyProtection="1">
      <alignment horizontal="center" vertical="top" wrapText="1"/>
      <protection locked="0"/>
    </xf>
    <xf numFmtId="2" fontId="6" fillId="33" borderId="10" xfId="0" applyNumberFormat="1" applyFont="1" applyFill="1" applyBorder="1" applyAlignment="1" applyProtection="1">
      <alignment horizontal="center" vertical="top" wrapText="1"/>
      <protection locked="0"/>
    </xf>
    <xf numFmtId="2" fontId="6" fillId="33" borderId="15" xfId="0" applyNumberFormat="1" applyFont="1" applyFill="1" applyBorder="1" applyAlignment="1" applyProtection="1">
      <alignment horizontal="center" vertical="top" wrapText="1"/>
      <protection locked="0"/>
    </xf>
    <xf numFmtId="2" fontId="6" fillId="0" borderId="14" xfId="0" applyNumberFormat="1" applyFont="1" applyBorder="1" applyAlignment="1" applyProtection="1">
      <alignment horizontal="center" vertical="top" wrapText="1"/>
      <protection locked="0"/>
    </xf>
    <xf numFmtId="2" fontId="6" fillId="0" borderId="20" xfId="0" applyNumberFormat="1" applyFont="1" applyBorder="1" applyAlignment="1" applyProtection="1">
      <alignment horizontal="center" vertical="top" wrapText="1"/>
      <protection locked="0"/>
    </xf>
    <xf numFmtId="2" fontId="6" fillId="0" borderId="21" xfId="0" applyNumberFormat="1" applyFont="1" applyBorder="1" applyAlignment="1" applyProtection="1">
      <alignment horizontal="center" vertical="top" wrapText="1"/>
      <protection locked="0"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22" xfId="0" applyFont="1" applyFill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34" borderId="12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vertical="top" wrapText="1"/>
      <protection locked="0"/>
    </xf>
    <xf numFmtId="0" fontId="6" fillId="0" borderId="24" xfId="0" applyFont="1" applyBorder="1" applyAlignment="1">
      <alignment/>
    </xf>
    <xf numFmtId="0" fontId="6" fillId="0" borderId="25" xfId="0" applyFont="1" applyFill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 vertical="top" wrapText="1"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 vertical="top" wrapText="1"/>
      <protection locked="0"/>
    </xf>
    <xf numFmtId="0" fontId="6" fillId="0" borderId="27" xfId="0" applyFont="1" applyBorder="1" applyAlignment="1">
      <alignment/>
    </xf>
    <xf numFmtId="0" fontId="6" fillId="34" borderId="25" xfId="0" applyFont="1" applyFill="1" applyBorder="1" applyAlignment="1" applyProtection="1">
      <alignment vertical="top" wrapText="1"/>
      <protection locked="0"/>
    </xf>
    <xf numFmtId="0" fontId="6" fillId="34" borderId="26" xfId="0" applyFont="1" applyFill="1" applyBorder="1" applyAlignment="1" applyProtection="1">
      <alignment vertical="top" wrapText="1"/>
      <protection locked="0"/>
    </xf>
    <xf numFmtId="0" fontId="6" fillId="34" borderId="27" xfId="0" applyFont="1" applyFill="1" applyBorder="1" applyAlignment="1">
      <alignment/>
    </xf>
    <xf numFmtId="0" fontId="6" fillId="0" borderId="24" xfId="0" applyFont="1" applyBorder="1" applyAlignment="1" applyProtection="1">
      <alignment vertical="top" wrapText="1"/>
      <protection locked="0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2" fontId="6" fillId="0" borderId="11" xfId="0" applyNumberFormat="1" applyFont="1" applyBorder="1" applyAlignment="1" applyProtection="1">
      <alignment vertical="top" wrapText="1"/>
      <protection/>
    </xf>
    <xf numFmtId="0" fontId="6" fillId="35" borderId="14" xfId="0" applyFont="1" applyFill="1" applyBorder="1" applyAlignment="1" applyProtection="1">
      <alignment horizontal="center"/>
      <protection locked="0"/>
    </xf>
    <xf numFmtId="0" fontId="6" fillId="35" borderId="14" xfId="0" applyFont="1" applyFill="1" applyBorder="1" applyAlignment="1" applyProtection="1">
      <alignment horizontal="center" vertical="top" wrapText="1"/>
      <protection locked="0"/>
    </xf>
    <xf numFmtId="0" fontId="6" fillId="34" borderId="17" xfId="0" applyFont="1" applyFill="1" applyBorder="1" applyAlignment="1">
      <alignment horizontal="left"/>
    </xf>
    <xf numFmtId="0" fontId="6" fillId="33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34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28" xfId="0" applyFill="1" applyBorder="1" applyAlignment="1">
      <alignment/>
    </xf>
    <xf numFmtId="0" fontId="6" fillId="0" borderId="18" xfId="0" applyFont="1" applyBorder="1" applyAlignment="1">
      <alignment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1" fontId="6" fillId="33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0" xfId="0" applyNumberFormat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35" borderId="20" xfId="0" applyFont="1" applyFill="1" applyBorder="1" applyAlignment="1" applyProtection="1">
      <alignment horizontal="center" vertical="top" wrapText="1"/>
      <protection locked="0"/>
    </xf>
    <xf numFmtId="0" fontId="6" fillId="0" borderId="14" xfId="0" applyFont="1" applyFill="1" applyBorder="1" applyAlignment="1" applyProtection="1">
      <alignment horizontal="center" vertical="top" wrapText="1"/>
      <protection locked="0"/>
    </xf>
    <xf numFmtId="0" fontId="6" fillId="35" borderId="10" xfId="0" applyFont="1" applyFill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left" vertical="top" wrapText="1" indent="1"/>
      <protection locked="0"/>
    </xf>
    <xf numFmtId="0" fontId="6" fillId="0" borderId="11" xfId="0" applyFont="1" applyBorder="1" applyAlignment="1" applyProtection="1">
      <alignment horizontal="left" indent="1"/>
      <protection locked="0"/>
    </xf>
    <xf numFmtId="169" fontId="12" fillId="0" borderId="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6" fillId="0" borderId="30" xfId="0" applyFont="1" applyFill="1" applyBorder="1" applyAlignment="1" applyProtection="1">
      <alignment horizontal="center" vertical="top" wrapText="1"/>
      <protection locked="0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4" fontId="0" fillId="35" borderId="11" xfId="0" applyNumberFormat="1" applyFont="1" applyFill="1" applyBorder="1" applyAlignment="1">
      <alignment wrapText="1"/>
    </xf>
    <xf numFmtId="0" fontId="0" fillId="34" borderId="18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8" xfId="0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Font="1" applyBorder="1" applyAlignment="1" applyProtection="1">
      <alignment vertical="top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1" fillId="38" borderId="11" xfId="0" applyFont="1" applyFill="1" applyBorder="1" applyAlignment="1">
      <alignment horizontal="center" wrapText="1"/>
    </xf>
    <xf numFmtId="167" fontId="1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32" xfId="0" applyFont="1" applyBorder="1" applyAlignment="1" applyProtection="1">
      <alignment horizontal="center"/>
      <protection locked="0"/>
    </xf>
    <xf numFmtId="0" fontId="6" fillId="34" borderId="32" xfId="0" applyFont="1" applyFill="1" applyBorder="1" applyAlignment="1">
      <alignment horizontal="center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6" fillId="0" borderId="34" xfId="0" applyFont="1" applyBorder="1" applyAlignment="1" applyProtection="1">
      <alignment horizontal="center" vertical="top" wrapText="1"/>
      <protection locked="0"/>
    </xf>
    <xf numFmtId="0" fontId="6" fillId="0" borderId="33" xfId="0" applyFont="1" applyBorder="1" applyAlignment="1" applyProtection="1">
      <alignment horizontal="center" vertical="top" wrapText="1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 vertical="top" wrapText="1"/>
      <protection locked="0"/>
    </xf>
    <xf numFmtId="0" fontId="6" fillId="0" borderId="33" xfId="0" applyFont="1" applyFill="1" applyBorder="1" applyAlignment="1" applyProtection="1">
      <alignment horizontal="center" vertical="top" wrapText="1"/>
      <protection locked="0"/>
    </xf>
    <xf numFmtId="0" fontId="6" fillId="34" borderId="33" xfId="0" applyFont="1" applyFill="1" applyBorder="1" applyAlignment="1" applyProtection="1">
      <alignment horizontal="center" vertical="top" wrapText="1"/>
      <protection locked="0"/>
    </xf>
    <xf numFmtId="0" fontId="2" fillId="39" borderId="11" xfId="0" applyFont="1" applyFill="1" applyBorder="1" applyAlignment="1">
      <alignment/>
    </xf>
    <xf numFmtId="0" fontId="2" fillId="39" borderId="13" xfId="0" applyFont="1" applyFill="1" applyBorder="1" applyAlignment="1">
      <alignment/>
    </xf>
    <xf numFmtId="0" fontId="2" fillId="39" borderId="11" xfId="0" applyFont="1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2" fillId="40" borderId="11" xfId="0" applyFont="1" applyFill="1" applyBorder="1" applyAlignment="1">
      <alignment/>
    </xf>
    <xf numFmtId="0" fontId="2" fillId="40" borderId="13" xfId="0" applyFont="1" applyFill="1" applyBorder="1" applyAlignment="1">
      <alignment/>
    </xf>
    <xf numFmtId="0" fontId="2" fillId="40" borderId="11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6" fillId="35" borderId="10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vertical="top" wrapText="1"/>
      <protection locked="0"/>
    </xf>
    <xf numFmtId="0" fontId="6" fillId="34" borderId="0" xfId="0" applyFont="1" applyFill="1" applyBorder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6" fillId="34" borderId="0" xfId="0" applyFont="1" applyFill="1" applyBorder="1" applyAlignment="1">
      <alignment horizontal="center"/>
    </xf>
    <xf numFmtId="2" fontId="6" fillId="0" borderId="0" xfId="0" applyNumberFormat="1" applyFont="1" applyBorder="1" applyAlignment="1" applyProtection="1">
      <alignment horizontal="center" vertical="top" wrapText="1"/>
      <protection locked="0"/>
    </xf>
    <xf numFmtId="167" fontId="6" fillId="34" borderId="0" xfId="0" applyNumberFormat="1" applyFont="1" applyFill="1" applyBorder="1" applyAlignment="1" applyProtection="1">
      <alignment horizontal="center" vertical="top" wrapText="1"/>
      <protection/>
    </xf>
    <xf numFmtId="2" fontId="6" fillId="34" borderId="0" xfId="0" applyNumberFormat="1" applyFont="1" applyFill="1" applyBorder="1" applyAlignment="1" applyProtection="1">
      <alignment horizontal="center" vertical="top" wrapText="1"/>
      <protection/>
    </xf>
    <xf numFmtId="0" fontId="6" fillId="34" borderId="0" xfId="0" applyFont="1" applyFill="1" applyBorder="1" applyAlignment="1" applyProtection="1">
      <alignment horizontal="center" vertical="top" wrapText="1"/>
      <protection locked="0"/>
    </xf>
    <xf numFmtId="0" fontId="6" fillId="0" borderId="35" xfId="0" applyFont="1" applyBorder="1" applyAlignment="1" applyProtection="1">
      <alignment horizontal="center" vertical="top" wrapText="1"/>
      <protection locked="0"/>
    </xf>
    <xf numFmtId="0" fontId="6" fillId="34" borderId="11" xfId="0" applyFont="1" applyFill="1" applyBorder="1" applyAlignment="1" applyProtection="1">
      <alignment/>
      <protection locked="0"/>
    </xf>
    <xf numFmtId="0" fontId="6" fillId="0" borderId="36" xfId="0" applyFont="1" applyFill="1" applyBorder="1" applyAlignment="1" applyProtection="1">
      <alignment horizontal="center" vertical="top" wrapText="1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>
      <alignment horizontal="center"/>
    </xf>
    <xf numFmtId="0" fontId="6" fillId="41" borderId="30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vertical="top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 vertical="top" wrapText="1"/>
      <protection locked="0"/>
    </xf>
    <xf numFmtId="167" fontId="6" fillId="0" borderId="11" xfId="0" applyNumberFormat="1" applyFont="1" applyFill="1" applyBorder="1" applyAlignment="1" applyProtection="1">
      <alignment horizontal="center" vertical="top" wrapText="1"/>
      <protection/>
    </xf>
    <xf numFmtId="2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41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6" fillId="34" borderId="11" xfId="0" applyFont="1" applyFill="1" applyBorder="1" applyAlignment="1">
      <alignment horizontal="center"/>
    </xf>
    <xf numFmtId="0" fontId="6" fillId="0" borderId="24" xfId="0" applyFont="1" applyBorder="1" applyAlignment="1">
      <alignment vertical="top"/>
    </xf>
    <xf numFmtId="0" fontId="6" fillId="34" borderId="32" xfId="0" applyFont="1" applyFill="1" applyBorder="1" applyAlignment="1">
      <alignment horizontal="center" vertical="top"/>
    </xf>
    <xf numFmtId="0" fontId="6" fillId="33" borderId="12" xfId="0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/>
    </xf>
    <xf numFmtId="0" fontId="1" fillId="35" borderId="37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dxfs count="232"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/>
    <dxf>
      <font>
        <color indexed="10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solid">
          <bgColor indexed="9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solid">
          <bgColor indexed="9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solid">
          <bgColor indexed="9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/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/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0.emf" /><Relationship Id="rId3" Type="http://schemas.openxmlformats.org/officeDocument/2006/relationships/image" Target="../media/image2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1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2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1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2</xdr:row>
      <xdr:rowOff>0</xdr:rowOff>
    </xdr:from>
    <xdr:to>
      <xdr:col>11</xdr:col>
      <xdr:colOff>57150</xdr:colOff>
      <xdr:row>3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400050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3</xdr:row>
      <xdr:rowOff>114300</xdr:rowOff>
    </xdr:from>
    <xdr:to>
      <xdr:col>11</xdr:col>
      <xdr:colOff>38100</xdr:colOff>
      <xdr:row>5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0" y="71437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28575</xdr:rowOff>
    </xdr:from>
    <xdr:to>
      <xdr:col>11</xdr:col>
      <xdr:colOff>66675</xdr:colOff>
      <xdr:row>3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428625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3</xdr:row>
      <xdr:rowOff>133350</xdr:rowOff>
    </xdr:from>
    <xdr:to>
      <xdr:col>11</xdr:col>
      <xdr:colOff>47625</xdr:colOff>
      <xdr:row>5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7334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28575</xdr:rowOff>
    </xdr:from>
    <xdr:to>
      <xdr:col>11</xdr:col>
      <xdr:colOff>66675</xdr:colOff>
      <xdr:row>3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42862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3</xdr:row>
      <xdr:rowOff>257175</xdr:rowOff>
    </xdr:from>
    <xdr:to>
      <xdr:col>11</xdr:col>
      <xdr:colOff>38100</xdr:colOff>
      <xdr:row>5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857250"/>
          <a:ext cx="600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28575</xdr:rowOff>
    </xdr:from>
    <xdr:to>
      <xdr:col>11</xdr:col>
      <xdr:colOff>66675</xdr:colOff>
      <xdr:row>3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428625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3</xdr:row>
      <xdr:rowOff>133350</xdr:rowOff>
    </xdr:from>
    <xdr:to>
      <xdr:col>11</xdr:col>
      <xdr:colOff>85725</xdr:colOff>
      <xdr:row>5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733425"/>
          <a:ext cx="666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</xdr:row>
      <xdr:rowOff>19050</xdr:rowOff>
    </xdr:from>
    <xdr:to>
      <xdr:col>7</xdr:col>
      <xdr:colOff>419100</xdr:colOff>
      <xdr:row>4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628650"/>
          <a:ext cx="990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4</xdr:row>
      <xdr:rowOff>133350</xdr:rowOff>
    </xdr:from>
    <xdr:to>
      <xdr:col>7</xdr:col>
      <xdr:colOff>419100</xdr:colOff>
      <xdr:row>6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933450"/>
          <a:ext cx="981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6</xdr:row>
      <xdr:rowOff>38100</xdr:rowOff>
    </xdr:from>
    <xdr:to>
      <xdr:col>7</xdr:col>
      <xdr:colOff>409575</xdr:colOff>
      <xdr:row>7</xdr:row>
      <xdr:rowOff>142875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1219200"/>
          <a:ext cx="971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</xdr:row>
      <xdr:rowOff>9525</xdr:rowOff>
    </xdr:from>
    <xdr:to>
      <xdr:col>11</xdr:col>
      <xdr:colOff>47625</xdr:colOff>
      <xdr:row>3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409575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3</xdr:row>
      <xdr:rowOff>114300</xdr:rowOff>
    </xdr:from>
    <xdr:to>
      <xdr:col>11</xdr:col>
      <xdr:colOff>28575</xdr:colOff>
      <xdr:row>5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71437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2</xdr:row>
      <xdr:rowOff>0</xdr:rowOff>
    </xdr:from>
    <xdr:to>
      <xdr:col>11</xdr:col>
      <xdr:colOff>57150</xdr:colOff>
      <xdr:row>3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400050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3</xdr:row>
      <xdr:rowOff>114300</xdr:rowOff>
    </xdr:from>
    <xdr:to>
      <xdr:col>11</xdr:col>
      <xdr:colOff>38100</xdr:colOff>
      <xdr:row>5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71437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2</xdr:row>
      <xdr:rowOff>0</xdr:rowOff>
    </xdr:from>
    <xdr:to>
      <xdr:col>11</xdr:col>
      <xdr:colOff>57150</xdr:colOff>
      <xdr:row>3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400050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3</xdr:row>
      <xdr:rowOff>104775</xdr:rowOff>
    </xdr:from>
    <xdr:to>
      <xdr:col>11</xdr:col>
      <xdr:colOff>38100</xdr:colOff>
      <xdr:row>5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70485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2</xdr:row>
      <xdr:rowOff>28575</xdr:rowOff>
    </xdr:from>
    <xdr:to>
      <xdr:col>11</xdr:col>
      <xdr:colOff>85725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4286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3</xdr:row>
      <xdr:rowOff>0</xdr:rowOff>
    </xdr:from>
    <xdr:to>
      <xdr:col>11</xdr:col>
      <xdr:colOff>47625</xdr:colOff>
      <xdr:row>4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590550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2</xdr:row>
      <xdr:rowOff>28575</xdr:rowOff>
    </xdr:from>
    <xdr:to>
      <xdr:col>11</xdr:col>
      <xdr:colOff>76200</xdr:colOff>
      <xdr:row>3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428625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3</xdr:row>
      <xdr:rowOff>133350</xdr:rowOff>
    </xdr:from>
    <xdr:to>
      <xdr:col>11</xdr:col>
      <xdr:colOff>57150</xdr:colOff>
      <xdr:row>5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7334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28575</xdr:rowOff>
    </xdr:from>
    <xdr:to>
      <xdr:col>11</xdr:col>
      <xdr:colOff>66675</xdr:colOff>
      <xdr:row>3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28625"/>
          <a:ext cx="638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3</xdr:row>
      <xdr:rowOff>133350</xdr:rowOff>
    </xdr:from>
    <xdr:to>
      <xdr:col>11</xdr:col>
      <xdr:colOff>47625</xdr:colOff>
      <xdr:row>5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72390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28575</xdr:rowOff>
    </xdr:from>
    <xdr:to>
      <xdr:col>11</xdr:col>
      <xdr:colOff>66675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4286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4</xdr:row>
      <xdr:rowOff>0</xdr:rowOff>
    </xdr:from>
    <xdr:to>
      <xdr:col>11</xdr:col>
      <xdr:colOff>47625</xdr:colOff>
      <xdr:row>5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790575"/>
          <a:ext cx="600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19050</xdr:rowOff>
    </xdr:from>
    <xdr:to>
      <xdr:col>11</xdr:col>
      <xdr:colOff>66675</xdr:colOff>
      <xdr:row>3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419100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3</xdr:row>
      <xdr:rowOff>114300</xdr:rowOff>
    </xdr:from>
    <xdr:to>
      <xdr:col>11</xdr:col>
      <xdr:colOff>47625</xdr:colOff>
      <xdr:row>5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71437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2"/>
  <dimension ref="A1:O33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37.7109375" style="0" customWidth="1"/>
    <col min="3" max="3" width="24.7109375" style="0" customWidth="1"/>
    <col min="4" max="4" width="14.7109375" style="0" customWidth="1"/>
    <col min="5" max="5" width="14.8515625" style="0" customWidth="1"/>
    <col min="6" max="6" width="8.421875" style="0" customWidth="1"/>
    <col min="7" max="7" width="7.8515625" style="0" customWidth="1"/>
    <col min="8" max="8" width="9.421875" style="1" customWidth="1"/>
    <col min="9" max="9" width="6.421875" style="0" customWidth="1"/>
    <col min="10" max="10" width="10.00390625" style="2" hidden="1" customWidth="1"/>
    <col min="15" max="15" width="14.421875" style="0" bestFit="1" customWidth="1"/>
  </cols>
  <sheetData>
    <row r="1" spans="1:11" ht="18.75" customHeight="1">
      <c r="A1" s="72" t="s">
        <v>110</v>
      </c>
      <c r="C1" s="3"/>
      <c r="D1" s="3"/>
      <c r="E1" s="3"/>
      <c r="F1" s="3"/>
      <c r="G1" s="15"/>
      <c r="H1" s="5"/>
      <c r="I1" s="5"/>
      <c r="J1" s="14"/>
      <c r="K1" s="5"/>
    </row>
    <row r="2" ht="12.75">
      <c r="H2"/>
    </row>
    <row r="3" spans="1:14" ht="15.75" thickBot="1">
      <c r="A3" s="180" t="s">
        <v>0</v>
      </c>
      <c r="B3" s="181" t="s">
        <v>112</v>
      </c>
      <c r="C3" s="181" t="s">
        <v>109</v>
      </c>
      <c r="D3" s="181" t="s">
        <v>113</v>
      </c>
      <c r="E3" s="182" t="s">
        <v>7</v>
      </c>
      <c r="F3" s="183" t="s">
        <v>3</v>
      </c>
      <c r="G3" s="183" t="s">
        <v>4</v>
      </c>
      <c r="H3" s="183" t="s">
        <v>5</v>
      </c>
      <c r="I3" s="183" t="s">
        <v>2</v>
      </c>
      <c r="J3" s="36" t="s">
        <v>31</v>
      </c>
      <c r="M3" s="69">
        <v>0.9180392928318084</v>
      </c>
      <c r="N3" s="69">
        <f aca="true" ca="1" t="shared" si="0" ref="N3:N23">RAND()</f>
        <v>0.20884461230060614</v>
      </c>
    </row>
    <row r="4" spans="1:15" ht="15.75" customHeight="1">
      <c r="A4" s="111">
        <f>IF(OR(F4="",I4=""),"",1)</f>
        <v>1</v>
      </c>
      <c r="B4" s="122" t="s">
        <v>134</v>
      </c>
      <c r="C4" s="123" t="s">
        <v>197</v>
      </c>
      <c r="D4" s="174">
        <v>3</v>
      </c>
      <c r="E4" s="169" t="str">
        <f aca="true" ca="1" t="shared" si="1" ref="E4:E23">IF(B4="","",IF(OR(D4="",YEAR(NOW())-D4&gt;1900),"Avoin",IF(YEAR(NOW())-D4&gt;=60,60,IF(YEAR(NOW())-D4&gt;=50,50,IF(YEAR(NOW())-D4&gt;20,"Avoin",IF(YEAR(NOW())-D4&lt;=17,17,20))))))</f>
        <v>Avoin</v>
      </c>
      <c r="F4" s="106">
        <v>63.9</v>
      </c>
      <c r="G4" s="102">
        <f aca="true" t="shared" si="2" ref="G4:G23">IF(AND(B4="",F4=""),1,IF(F4="",0,CEILING(F4*0.666666,2.5)))</f>
        <v>45</v>
      </c>
      <c r="H4" s="82">
        <f aca="true" t="shared" si="3" ref="H4:H23">IF(F4="",-1,-(F4*0.666666)+G4)</f>
        <v>2.400042599999999</v>
      </c>
      <c r="I4" s="133">
        <v>12</v>
      </c>
      <c r="J4" s="16">
        <f aca="true" t="shared" si="4" ref="J4:J22">IF(AND(B4="",F4="",I4=""),-1,IF(I4="",1-(G4/150+M4/100),I4))</f>
        <v>12</v>
      </c>
      <c r="M4" s="44">
        <v>0.1</v>
      </c>
      <c r="N4" s="69">
        <f ca="1" t="shared" si="0"/>
        <v>0.690613474152094</v>
      </c>
      <c r="O4" s="2"/>
    </row>
    <row r="5" spans="1:15" ht="15.75" customHeight="1" thickBot="1">
      <c r="A5" s="112">
        <f aca="true" t="shared" si="5" ref="A5:A23">IF(OR(F5="",I5=""),"",A4+1)</f>
        <v>2</v>
      </c>
      <c r="B5" s="119" t="s">
        <v>137</v>
      </c>
      <c r="C5" s="17" t="s">
        <v>136</v>
      </c>
      <c r="D5" s="175">
        <v>2</v>
      </c>
      <c r="E5" s="169" t="str">
        <f ca="1" t="shared" si="1"/>
        <v>Avoin</v>
      </c>
      <c r="F5" s="107">
        <v>59.2</v>
      </c>
      <c r="G5" s="102">
        <f t="shared" si="2"/>
        <v>40</v>
      </c>
      <c r="H5" s="82">
        <f t="shared" si="3"/>
        <v>0.5333728000000022</v>
      </c>
      <c r="I5" s="92">
        <v>11</v>
      </c>
      <c r="J5" s="16">
        <f t="shared" si="4"/>
        <v>11</v>
      </c>
      <c r="M5" s="44">
        <v>0.09951603965231448</v>
      </c>
      <c r="N5" s="69">
        <f ca="1" t="shared" si="0"/>
        <v>0.7196084287240012</v>
      </c>
      <c r="O5" s="75"/>
    </row>
    <row r="6" spans="1:15" ht="15.75" customHeight="1">
      <c r="A6" s="111">
        <f>IF(OR(F6="",I6=""),"",1)</f>
      </c>
      <c r="B6" s="122"/>
      <c r="C6" s="123"/>
      <c r="D6" s="174"/>
      <c r="E6" s="169">
        <f ca="1" t="shared" si="1"/>
      </c>
      <c r="F6" s="106"/>
      <c r="G6" s="102">
        <f t="shared" si="2"/>
        <v>1</v>
      </c>
      <c r="H6" s="82">
        <f t="shared" si="3"/>
        <v>-1</v>
      </c>
      <c r="I6" s="133"/>
      <c r="J6" s="16">
        <f t="shared" si="4"/>
        <v>-1</v>
      </c>
      <c r="M6" s="44">
        <v>0.1</v>
      </c>
      <c r="N6" s="69">
        <f ca="1" t="shared" si="0"/>
        <v>0.8720479801820291</v>
      </c>
      <c r="O6" s="2"/>
    </row>
    <row r="7" spans="1:14" ht="15.75" customHeight="1">
      <c r="A7" s="112">
        <f t="shared" si="5"/>
      </c>
      <c r="B7" s="119"/>
      <c r="C7" s="17"/>
      <c r="D7" s="175"/>
      <c r="E7" s="169">
        <f ca="1" t="shared" si="1"/>
      </c>
      <c r="F7" s="107"/>
      <c r="G7" s="102">
        <f t="shared" si="2"/>
        <v>1</v>
      </c>
      <c r="H7" s="82">
        <f t="shared" si="3"/>
        <v>-1</v>
      </c>
      <c r="I7" s="92"/>
      <c r="J7" s="16">
        <f t="shared" si="4"/>
        <v>-1</v>
      </c>
      <c r="M7" s="44">
        <v>0.20937910765100876</v>
      </c>
      <c r="N7" s="69">
        <f ca="1" t="shared" si="0"/>
        <v>0.0713423572262184</v>
      </c>
    </row>
    <row r="8" spans="1:14" ht="15.75" customHeight="1">
      <c r="A8" s="112">
        <f t="shared" si="5"/>
      </c>
      <c r="B8" s="119"/>
      <c r="C8" s="17"/>
      <c r="D8" s="175"/>
      <c r="E8" s="169">
        <f ca="1" t="shared" si="1"/>
      </c>
      <c r="F8" s="107"/>
      <c r="G8" s="102">
        <f t="shared" si="2"/>
        <v>1</v>
      </c>
      <c r="H8" s="82">
        <f t="shared" si="3"/>
        <v>-1</v>
      </c>
      <c r="I8" s="93"/>
      <c r="J8" s="16">
        <f t="shared" si="4"/>
        <v>-1</v>
      </c>
      <c r="M8" s="44">
        <v>0.24268564630403355</v>
      </c>
      <c r="N8" s="69">
        <f ca="1" t="shared" si="0"/>
        <v>0.7612879925191893</v>
      </c>
    </row>
    <row r="9" spans="1:14" ht="15.75" customHeight="1">
      <c r="A9" s="112">
        <f t="shared" si="5"/>
      </c>
      <c r="B9" s="119"/>
      <c r="C9" s="17"/>
      <c r="D9" s="172"/>
      <c r="E9" s="169">
        <f ca="1" t="shared" si="1"/>
      </c>
      <c r="F9" s="107"/>
      <c r="G9" s="102">
        <f t="shared" si="2"/>
        <v>1</v>
      </c>
      <c r="H9" s="82">
        <f t="shared" si="3"/>
        <v>-1</v>
      </c>
      <c r="I9" s="92"/>
      <c r="J9" s="16">
        <f t="shared" si="4"/>
        <v>-1</v>
      </c>
      <c r="M9" s="44">
        <v>0.2504716215969498</v>
      </c>
      <c r="N9" s="69">
        <f ca="1" t="shared" si="0"/>
        <v>0.4396095840102324</v>
      </c>
    </row>
    <row r="10" spans="1:14" ht="15.75" customHeight="1">
      <c r="A10" s="112">
        <f t="shared" si="5"/>
      </c>
      <c r="B10" s="119"/>
      <c r="C10" s="17"/>
      <c r="D10" s="172"/>
      <c r="E10" s="169">
        <f ca="1" t="shared" si="1"/>
      </c>
      <c r="F10" s="107"/>
      <c r="G10" s="102">
        <f t="shared" si="2"/>
        <v>1</v>
      </c>
      <c r="H10" s="82">
        <f t="shared" si="3"/>
        <v>-1</v>
      </c>
      <c r="I10" s="92"/>
      <c r="J10" s="16">
        <f t="shared" si="4"/>
        <v>-1</v>
      </c>
      <c r="M10" s="44">
        <v>0.32707917474660064</v>
      </c>
      <c r="N10" s="69">
        <f ca="1" t="shared" si="0"/>
        <v>0.38192218251119425</v>
      </c>
    </row>
    <row r="11" spans="1:14" ht="15.75" customHeight="1">
      <c r="A11" s="112">
        <f t="shared" si="5"/>
      </c>
      <c r="B11" s="119"/>
      <c r="C11" s="17"/>
      <c r="D11" s="172"/>
      <c r="E11" s="169">
        <f ca="1" t="shared" si="1"/>
      </c>
      <c r="F11" s="107"/>
      <c r="G11" s="102">
        <f t="shared" si="2"/>
        <v>1</v>
      </c>
      <c r="H11" s="82">
        <f t="shared" si="3"/>
        <v>-1</v>
      </c>
      <c r="I11" s="93"/>
      <c r="J11" s="16">
        <f t="shared" si="4"/>
        <v>-1</v>
      </c>
      <c r="M11" s="44">
        <v>0.5161827849139213</v>
      </c>
      <c r="N11" s="69">
        <f ca="1" t="shared" si="0"/>
        <v>0.6263623264791703</v>
      </c>
    </row>
    <row r="12" spans="1:14" ht="15.75" customHeight="1">
      <c r="A12" s="112">
        <f t="shared" si="5"/>
      </c>
      <c r="B12" s="119"/>
      <c r="C12" s="17"/>
      <c r="D12" s="172"/>
      <c r="E12" s="169">
        <f ca="1" t="shared" si="1"/>
      </c>
      <c r="F12" s="107"/>
      <c r="G12" s="102">
        <f t="shared" si="2"/>
        <v>1</v>
      </c>
      <c r="H12" s="82">
        <f t="shared" si="3"/>
        <v>-1</v>
      </c>
      <c r="I12" s="93"/>
      <c r="J12" s="16">
        <f t="shared" si="4"/>
        <v>-1</v>
      </c>
      <c r="M12" s="44">
        <v>0.8542146948552789</v>
      </c>
      <c r="N12" s="69">
        <f ca="1" t="shared" si="0"/>
        <v>0.770893139478281</v>
      </c>
    </row>
    <row r="13" spans="1:14" ht="15.75" customHeight="1">
      <c r="A13" s="112">
        <f t="shared" si="5"/>
      </c>
      <c r="B13" s="119"/>
      <c r="C13" s="17"/>
      <c r="D13" s="175"/>
      <c r="E13" s="169">
        <f ca="1" t="shared" si="1"/>
      </c>
      <c r="F13" s="107"/>
      <c r="G13" s="102">
        <f t="shared" si="2"/>
        <v>1</v>
      </c>
      <c r="H13" s="82">
        <f t="shared" si="3"/>
        <v>-1</v>
      </c>
      <c r="I13" s="92"/>
      <c r="J13" s="16">
        <f t="shared" si="4"/>
        <v>-1</v>
      </c>
      <c r="M13" s="44">
        <v>0.9458835699193431</v>
      </c>
      <c r="N13" s="69">
        <f ca="1" t="shared" si="0"/>
        <v>0.941300002929573</v>
      </c>
    </row>
    <row r="14" spans="1:14" ht="15.75" customHeight="1">
      <c r="A14" s="112">
        <f t="shared" si="5"/>
      </c>
      <c r="B14" s="119"/>
      <c r="C14" s="17"/>
      <c r="D14" s="175"/>
      <c r="E14" s="169">
        <f ca="1" t="shared" si="1"/>
      </c>
      <c r="F14" s="107"/>
      <c r="G14" s="102">
        <f t="shared" si="2"/>
        <v>1</v>
      </c>
      <c r="H14" s="82">
        <f t="shared" si="3"/>
        <v>-1</v>
      </c>
      <c r="I14" s="93"/>
      <c r="J14" s="16">
        <f t="shared" si="4"/>
        <v>-1</v>
      </c>
      <c r="M14" s="44">
        <v>0.9525332572291596</v>
      </c>
      <c r="N14" s="69">
        <f ca="1" t="shared" si="0"/>
        <v>0.19807626042521942</v>
      </c>
    </row>
    <row r="15" spans="1:14" ht="15.75" customHeight="1">
      <c r="A15" s="112">
        <f t="shared" si="5"/>
      </c>
      <c r="B15" s="119"/>
      <c r="C15" s="17"/>
      <c r="D15" s="172"/>
      <c r="E15" s="169">
        <f ca="1" t="shared" si="1"/>
      </c>
      <c r="F15" s="107"/>
      <c r="G15" s="102">
        <f t="shared" si="2"/>
        <v>1</v>
      </c>
      <c r="H15" s="82">
        <f t="shared" si="3"/>
        <v>-1</v>
      </c>
      <c r="I15" s="92"/>
      <c r="J15" s="16">
        <f t="shared" si="4"/>
        <v>-1</v>
      </c>
      <c r="M15" s="44">
        <v>0.9596820640982826</v>
      </c>
      <c r="N15" s="69">
        <f ca="1" t="shared" si="0"/>
        <v>0.0936856081235018</v>
      </c>
    </row>
    <row r="16" spans="1:14" ht="15.75" customHeight="1">
      <c r="A16" s="112">
        <f t="shared" si="5"/>
      </c>
      <c r="B16" s="119"/>
      <c r="C16" s="17"/>
      <c r="D16" s="172"/>
      <c r="E16" s="169">
        <f ca="1" t="shared" si="1"/>
      </c>
      <c r="F16" s="107"/>
      <c r="G16" s="102">
        <f t="shared" si="2"/>
        <v>1</v>
      </c>
      <c r="H16" s="82">
        <f t="shared" si="3"/>
        <v>-1</v>
      </c>
      <c r="I16" s="93"/>
      <c r="J16" s="16">
        <f t="shared" si="4"/>
        <v>-1</v>
      </c>
      <c r="M16" s="44">
        <v>0.671218036234424</v>
      </c>
      <c r="N16" s="69">
        <f ca="1" t="shared" si="0"/>
        <v>0.02290592723145013</v>
      </c>
    </row>
    <row r="17" spans="1:14" ht="15.75" customHeight="1">
      <c r="A17" s="112">
        <f t="shared" si="5"/>
      </c>
      <c r="B17" s="119"/>
      <c r="C17" s="17"/>
      <c r="D17" s="172"/>
      <c r="E17" s="169">
        <f ca="1" t="shared" si="1"/>
      </c>
      <c r="F17" s="107"/>
      <c r="G17" s="102">
        <f t="shared" si="2"/>
        <v>1</v>
      </c>
      <c r="H17" s="82">
        <f t="shared" si="3"/>
        <v>-1</v>
      </c>
      <c r="I17" s="92"/>
      <c r="J17" s="16">
        <f t="shared" si="4"/>
        <v>-1</v>
      </c>
      <c r="M17" s="44">
        <v>0.22181187503032085</v>
      </c>
      <c r="N17" s="69">
        <f ca="1" t="shared" si="0"/>
        <v>0.31215089813632824</v>
      </c>
    </row>
    <row r="18" spans="1:14" ht="15.75" customHeight="1">
      <c r="A18" s="112">
        <f t="shared" si="5"/>
      </c>
      <c r="B18" s="119"/>
      <c r="C18" s="17"/>
      <c r="D18" s="172"/>
      <c r="E18" s="169">
        <f ca="1" t="shared" si="1"/>
      </c>
      <c r="F18" s="107"/>
      <c r="G18" s="102">
        <f t="shared" si="2"/>
        <v>1</v>
      </c>
      <c r="H18" s="82">
        <f t="shared" si="3"/>
        <v>-1</v>
      </c>
      <c r="I18" s="92"/>
      <c r="J18" s="16">
        <f t="shared" si="4"/>
        <v>-1</v>
      </c>
      <c r="M18" s="44">
        <v>0.7521561876665617</v>
      </c>
      <c r="N18" s="69">
        <f ca="1" t="shared" si="0"/>
        <v>0.9176683753165638</v>
      </c>
    </row>
    <row r="19" spans="1:14" ht="15.75" customHeight="1">
      <c r="A19" s="112">
        <f t="shared" si="5"/>
      </c>
      <c r="B19" s="119"/>
      <c r="C19" s="17"/>
      <c r="D19" s="172"/>
      <c r="E19" s="169">
        <f ca="1" t="shared" si="1"/>
      </c>
      <c r="F19" s="107"/>
      <c r="G19" s="102">
        <f t="shared" si="2"/>
        <v>1</v>
      </c>
      <c r="H19" s="82">
        <f t="shared" si="3"/>
        <v>-1</v>
      </c>
      <c r="I19" s="92"/>
      <c r="J19" s="16">
        <f t="shared" si="4"/>
        <v>-1</v>
      </c>
      <c r="M19" s="44">
        <v>0.7595797163171194</v>
      </c>
      <c r="N19" s="69">
        <f ca="1" t="shared" si="0"/>
        <v>0.5440067752138391</v>
      </c>
    </row>
    <row r="20" spans="1:14" ht="16.5" customHeight="1">
      <c r="A20" s="112">
        <f t="shared" si="5"/>
      </c>
      <c r="B20" s="119"/>
      <c r="C20" s="17"/>
      <c r="D20" s="172"/>
      <c r="E20" s="169">
        <f ca="1" t="shared" si="1"/>
      </c>
      <c r="F20" s="107"/>
      <c r="G20" s="102">
        <f t="shared" si="2"/>
        <v>1</v>
      </c>
      <c r="H20" s="82">
        <f t="shared" si="3"/>
        <v>-1</v>
      </c>
      <c r="I20" s="92"/>
      <c r="J20" s="16">
        <f t="shared" si="4"/>
        <v>-1</v>
      </c>
      <c r="M20" s="44">
        <v>0.1738202277909453</v>
      </c>
      <c r="N20" s="69">
        <f ca="1" t="shared" si="0"/>
        <v>0.8137317341614219</v>
      </c>
    </row>
    <row r="21" spans="1:14" ht="16.5" customHeight="1">
      <c r="A21" s="112">
        <f t="shared" si="5"/>
      </c>
      <c r="B21" s="119"/>
      <c r="C21" s="17"/>
      <c r="D21" s="172"/>
      <c r="E21" s="169">
        <f ca="1" t="shared" si="1"/>
      </c>
      <c r="F21" s="107"/>
      <c r="G21" s="102">
        <f t="shared" si="2"/>
        <v>1</v>
      </c>
      <c r="H21" s="82">
        <f t="shared" si="3"/>
        <v>-1</v>
      </c>
      <c r="I21" s="92"/>
      <c r="J21" s="16">
        <f t="shared" si="4"/>
        <v>-1</v>
      </c>
      <c r="M21" s="44">
        <v>0.8356670948310558</v>
      </c>
      <c r="N21" s="69">
        <f ca="1" t="shared" si="0"/>
        <v>0.7778828708755017</v>
      </c>
    </row>
    <row r="22" spans="1:14" ht="16.5" customHeight="1">
      <c r="A22" s="112">
        <f t="shared" si="5"/>
      </c>
      <c r="B22" s="119"/>
      <c r="C22" s="17"/>
      <c r="D22" s="172"/>
      <c r="E22" s="169">
        <f ca="1" t="shared" si="1"/>
      </c>
      <c r="F22" s="107"/>
      <c r="G22" s="102">
        <f t="shared" si="2"/>
        <v>1</v>
      </c>
      <c r="H22" s="82">
        <f t="shared" si="3"/>
        <v>-1</v>
      </c>
      <c r="I22" s="92"/>
      <c r="J22" s="16">
        <f t="shared" si="4"/>
        <v>-1</v>
      </c>
      <c r="M22" s="44">
        <v>0.34362154206500084</v>
      </c>
      <c r="N22" s="69">
        <f ca="1" t="shared" si="0"/>
        <v>0.73877012559504</v>
      </c>
    </row>
    <row r="23" spans="1:14" ht="16.5" customHeight="1" thickBot="1">
      <c r="A23" s="112">
        <f t="shared" si="5"/>
      </c>
      <c r="B23" s="120"/>
      <c r="C23" s="121"/>
      <c r="D23" s="176"/>
      <c r="E23" s="169">
        <f ca="1" t="shared" si="1"/>
      </c>
      <c r="F23" s="108"/>
      <c r="G23" s="102">
        <f t="shared" si="2"/>
        <v>1</v>
      </c>
      <c r="H23" s="82">
        <f t="shared" si="3"/>
        <v>-1</v>
      </c>
      <c r="I23" s="94"/>
      <c r="J23" s="41">
        <f>IF(AND(B23="",F23="",I23=""),-1,IF(I23="",1-(G23/150+M20/100),I23))</f>
        <v>-1</v>
      </c>
      <c r="M23" s="44">
        <v>0.6620692980133827</v>
      </c>
      <c r="N23" s="69">
        <f ca="1" t="shared" si="0"/>
        <v>0.7594921294767669</v>
      </c>
    </row>
    <row r="24" ht="16.5" customHeight="1"/>
    <row r="25" spans="2:8" ht="15.75">
      <c r="B25" s="62" t="s">
        <v>29</v>
      </c>
      <c r="C25" s="135" t="str">
        <f>'Suomen ennätykset'!A1</f>
        <v>Ikäluokka Avoin</v>
      </c>
      <c r="D25" s="57">
        <f>'Suomen ennätykset'!D3</f>
        <v>60</v>
      </c>
      <c r="E25" s="19" t="str">
        <f>'Suomen ennätykset'!B3</f>
        <v>Hanna Rantala</v>
      </c>
      <c r="F25" s="54"/>
      <c r="G25" s="55"/>
      <c r="H25" s="56"/>
    </row>
    <row r="26" spans="2:8" ht="15.75">
      <c r="B26" s="63" t="e">
        <f>'Suomen ennätykset'!#REF!</f>
        <v>#REF!</v>
      </c>
      <c r="C26" s="135" t="s">
        <v>47</v>
      </c>
      <c r="D26" s="57" t="str">
        <f>'Suomen ennätykset'!D18</f>
        <v>-</v>
      </c>
      <c r="E26" s="19" t="str">
        <f>'Suomen ennätykset'!B18</f>
        <v>-</v>
      </c>
      <c r="F26" s="54"/>
      <c r="G26" s="55"/>
      <c r="H26" s="56"/>
    </row>
    <row r="27" spans="2:8" ht="15.75">
      <c r="B27" s="138"/>
      <c r="C27" s="135" t="str">
        <f>'Suomen ennätykset'!A31</f>
        <v>Ikäluokka  20 v </v>
      </c>
      <c r="D27" s="57">
        <f>'Suomen ennätykset'!D33</f>
        <v>24</v>
      </c>
      <c r="E27" s="19" t="str">
        <f>'Suomen ennätykset'!B33</f>
        <v>Nita Viitanen</v>
      </c>
      <c r="F27" s="54"/>
      <c r="G27" s="55"/>
      <c r="H27" s="56"/>
    </row>
    <row r="28" spans="2:8" ht="15.75">
      <c r="B28" s="157"/>
      <c r="C28" s="135" t="str">
        <f>'Suomen ennätykset'!A46</f>
        <v>Ikäluokka 50 v </v>
      </c>
      <c r="D28" s="57">
        <f>'Suomen ennätykset'!D48</f>
        <v>38</v>
      </c>
      <c r="E28" s="19" t="str">
        <f>'Suomen ennätykset'!B48</f>
        <v>Raija Heikkilä</v>
      </c>
      <c r="F28" s="54"/>
      <c r="G28" s="55"/>
      <c r="H28" s="56"/>
    </row>
    <row r="29" spans="2:8" ht="15.75">
      <c r="B29" s="158"/>
      <c r="C29" s="135" t="str">
        <f>'Suomen ennätykset'!A61</f>
        <v>Ikäluokka  60 v </v>
      </c>
      <c r="D29" s="57">
        <f>'Suomen ennätykset'!D63</f>
        <v>37</v>
      </c>
      <c r="E29" s="19" t="str">
        <f>'Suomen ennätykset'!B63</f>
        <v>Raija Heikkilä</v>
      </c>
      <c r="F29" s="54"/>
      <c r="G29" s="55"/>
      <c r="H29" s="56"/>
    </row>
    <row r="33" ht="12.75">
      <c r="B33" t="s">
        <v>92</v>
      </c>
    </row>
  </sheetData>
  <sheetProtection/>
  <protectedRanges>
    <protectedRange sqref="I4:I23" name="Alue2"/>
    <protectedRange sqref="B4:D4 E4:F5 B6:F23" name="Alue1"/>
    <protectedRange sqref="B5:D5" name="Alue1_1"/>
  </protectedRanges>
  <conditionalFormatting sqref="J4:J5 J7:J23">
    <cfRule type="cellIs" priority="7" dxfId="0" operator="lessThan" stopIfTrue="1">
      <formula>1</formula>
    </cfRule>
  </conditionalFormatting>
  <conditionalFormatting sqref="H4:H5 H7:H23">
    <cfRule type="cellIs" priority="8" dxfId="0" operator="equal" stopIfTrue="1">
      <formula>-1</formula>
    </cfRule>
  </conditionalFormatting>
  <conditionalFormatting sqref="G4:G5 G7:G23">
    <cfRule type="cellIs" priority="9" dxfId="0" operator="lessThanOrEqual" stopIfTrue="1">
      <formula>1</formula>
    </cfRule>
  </conditionalFormatting>
  <conditionalFormatting sqref="F4:F5 F7:F23">
    <cfRule type="cellIs" priority="10" dxfId="5" operator="greaterThan" stopIfTrue="1">
      <formula>60</formula>
    </cfRule>
  </conditionalFormatting>
  <conditionalFormatting sqref="E4:E5 E7:E23">
    <cfRule type="cellIs" priority="15" dxfId="4" operator="lessThanOrEqual" stopIfTrue="1">
      <formula>20</formula>
    </cfRule>
    <cfRule type="cellIs" priority="16" dxfId="3" operator="between" stopIfTrue="1">
      <formula>50</formula>
      <formula>60</formula>
    </cfRule>
  </conditionalFormatting>
  <conditionalFormatting sqref="J6">
    <cfRule type="cellIs" priority="1" dxfId="0" operator="lessThan" stopIfTrue="1">
      <formula>1</formula>
    </cfRule>
  </conditionalFormatting>
  <conditionalFormatting sqref="H6">
    <cfRule type="cellIs" priority="2" dxfId="0" operator="equal" stopIfTrue="1">
      <formula>-1</formula>
    </cfRule>
  </conditionalFormatting>
  <conditionalFormatting sqref="G6">
    <cfRule type="cellIs" priority="3" dxfId="0" operator="lessThanOrEqual" stopIfTrue="1">
      <formula>1</formula>
    </cfRule>
  </conditionalFormatting>
  <conditionalFormatting sqref="F6">
    <cfRule type="cellIs" priority="4" dxfId="5" operator="greaterThan" stopIfTrue="1">
      <formula>60</formula>
    </cfRule>
  </conditionalFormatting>
  <conditionalFormatting sqref="E6">
    <cfRule type="cellIs" priority="5" dxfId="4" operator="lessThanOrEqual" stopIfTrue="1">
      <formula>20</formula>
    </cfRule>
    <cfRule type="cellIs" priority="6" dxfId="3" operator="between" stopIfTrue="1">
      <formula>50</formula>
      <formula>60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4"/>
  <dimension ref="A1:P33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5.140625" style="21" customWidth="1"/>
    <col min="2" max="2" width="28.28125" style="21" customWidth="1"/>
    <col min="3" max="3" width="21.421875" style="21" customWidth="1"/>
    <col min="4" max="4" width="14.7109375" style="21" customWidth="1"/>
    <col min="5" max="5" width="14.8515625" style="21" customWidth="1"/>
    <col min="6" max="6" width="8.421875" style="21" customWidth="1"/>
    <col min="7" max="7" width="7.8515625" style="21" customWidth="1"/>
    <col min="8" max="8" width="9.421875" style="21" customWidth="1"/>
    <col min="9" max="9" width="6.421875" style="21" customWidth="1"/>
    <col min="10" max="10" width="10.00390625" style="23" hidden="1" customWidth="1"/>
    <col min="11" max="16384" width="9.140625" style="21" customWidth="1"/>
  </cols>
  <sheetData>
    <row r="1" spans="1:7" ht="18.75" customHeight="1">
      <c r="A1" s="73" t="s">
        <v>120</v>
      </c>
      <c r="C1" s="22"/>
      <c r="D1" s="22"/>
      <c r="E1" s="22"/>
      <c r="F1" s="22"/>
      <c r="G1" s="22"/>
    </row>
    <row r="3" spans="1:16" ht="15.75" thickBot="1">
      <c r="A3" s="180" t="s">
        <v>0</v>
      </c>
      <c r="B3" s="181" t="s">
        <v>112</v>
      </c>
      <c r="C3" s="181" t="s">
        <v>109</v>
      </c>
      <c r="D3" s="181" t="s">
        <v>113</v>
      </c>
      <c r="E3" s="182" t="s">
        <v>7</v>
      </c>
      <c r="F3" s="183" t="s">
        <v>3</v>
      </c>
      <c r="G3" s="183" t="s">
        <v>4</v>
      </c>
      <c r="H3" s="183" t="s">
        <v>5</v>
      </c>
      <c r="I3" s="183" t="s">
        <v>2</v>
      </c>
      <c r="J3" s="36" t="s">
        <v>31</v>
      </c>
      <c r="M3" s="44">
        <v>0.5110125964493035</v>
      </c>
      <c r="N3" s="44">
        <f ca="1">RAND()</f>
        <v>0.7772414495142999</v>
      </c>
      <c r="P3" s="24"/>
    </row>
    <row r="4" spans="1:14" ht="15.75">
      <c r="A4" s="109">
        <f>IF(OR(F4="",I4=""),"",1)</f>
        <v>1</v>
      </c>
      <c r="B4" s="122" t="s">
        <v>183</v>
      </c>
      <c r="C4" s="123" t="s">
        <v>128</v>
      </c>
      <c r="D4" s="174">
        <v>4</v>
      </c>
      <c r="E4" s="170" t="str">
        <f aca="true" ca="1" t="shared" si="0" ref="E4:E23">IF(B4="","",IF(OR(D4="",YEAR(NOW())-D4&gt;1900),"Avoin",IF(YEAR(NOW())-D4&gt;=60,60,IF(YEAR(NOW())-D4&gt;=50,50,IF(YEAR(NOW())-D4&gt;20,"Avoin",IF(YEAR(NOW())-D4&lt;=17,17,20))))))</f>
        <v>Avoin</v>
      </c>
      <c r="F4" s="103">
        <v>97.2</v>
      </c>
      <c r="G4" s="98">
        <f aca="true" t="shared" si="1" ref="G4:G23">IF(AND(B4="",F4=""),1,IF(F4="",0,CEILING(F4,2.5)))</f>
        <v>97.5</v>
      </c>
      <c r="H4" s="81">
        <f aca="true" t="shared" si="2" ref="H4:H23">IF(F4="",-1,G4-F4)</f>
        <v>0.29999999999999716</v>
      </c>
      <c r="I4" s="202">
        <v>12</v>
      </c>
      <c r="J4" s="39">
        <f aca="true" t="shared" si="3" ref="J4:J22">IF(AND(B4="",F4="",I4=""),-1,IF(I4="",1-(G4/150+M4/100),I4))</f>
        <v>12</v>
      </c>
      <c r="M4" s="44">
        <v>0.9428470181463189</v>
      </c>
      <c r="N4" s="44">
        <f aca="true" ca="1" t="shared" si="4" ref="N4:N23">RAND()</f>
        <v>0.923915160328155</v>
      </c>
    </row>
    <row r="5" spans="1:15" ht="15.75">
      <c r="A5" s="110">
        <f aca="true" t="shared" si="5" ref="A5:A23">IF(OR(F5="",I5=""),"",A4+1)</f>
        <v>2</v>
      </c>
      <c r="B5" s="118" t="s">
        <v>177</v>
      </c>
      <c r="C5" s="18" t="s">
        <v>178</v>
      </c>
      <c r="D5" s="178">
        <v>4</v>
      </c>
      <c r="E5" s="170" t="str">
        <f ca="1" t="shared" si="0"/>
        <v>Avoin</v>
      </c>
      <c r="F5" s="104">
        <v>94.5</v>
      </c>
      <c r="G5" s="98">
        <f t="shared" si="1"/>
        <v>95</v>
      </c>
      <c r="H5" s="81">
        <f t="shared" si="2"/>
        <v>0.5</v>
      </c>
      <c r="I5" s="85">
        <v>2</v>
      </c>
      <c r="J5" s="25">
        <f t="shared" si="3"/>
        <v>2</v>
      </c>
      <c r="M5" s="44">
        <v>0.4967454374401661</v>
      </c>
      <c r="N5" s="44">
        <f ca="1" t="shared" si="4"/>
        <v>0.7641745102521378</v>
      </c>
      <c r="O5" s="26"/>
    </row>
    <row r="6" spans="1:15" ht="15.75">
      <c r="A6" s="110">
        <f t="shared" si="5"/>
        <v>3</v>
      </c>
      <c r="B6" s="118" t="s">
        <v>176</v>
      </c>
      <c r="C6" s="18" t="s">
        <v>128</v>
      </c>
      <c r="D6" s="178">
        <v>5</v>
      </c>
      <c r="E6" s="170" t="str">
        <f ca="1" t="shared" si="0"/>
        <v>Avoin</v>
      </c>
      <c r="F6" s="104">
        <v>99.7</v>
      </c>
      <c r="G6" s="98">
        <f t="shared" si="1"/>
        <v>100</v>
      </c>
      <c r="H6" s="81">
        <f t="shared" si="2"/>
        <v>0.29999999999999716</v>
      </c>
      <c r="I6" s="148">
        <v>1</v>
      </c>
      <c r="J6" s="25">
        <f t="shared" si="3"/>
        <v>1</v>
      </c>
      <c r="M6" s="44">
        <v>0.6466387655568124</v>
      </c>
      <c r="N6" s="44">
        <f ca="1" t="shared" si="4"/>
        <v>0.4900265418572126</v>
      </c>
      <c r="O6" s="23"/>
    </row>
    <row r="7" spans="1:14" ht="15.75">
      <c r="A7" s="110">
        <f t="shared" si="5"/>
      </c>
      <c r="B7" s="118"/>
      <c r="C7" s="18"/>
      <c r="D7" s="178"/>
      <c r="E7" s="170">
        <f ca="1" t="shared" si="0"/>
      </c>
      <c r="F7" s="104"/>
      <c r="G7" s="98">
        <f t="shared" si="1"/>
        <v>1</v>
      </c>
      <c r="H7" s="81">
        <f t="shared" si="2"/>
        <v>-1</v>
      </c>
      <c r="I7" s="85"/>
      <c r="J7" s="25">
        <f t="shared" si="3"/>
        <v>-1</v>
      </c>
      <c r="M7" s="44">
        <v>0.09396385845877342</v>
      </c>
      <c r="N7" s="44">
        <f ca="1" t="shared" si="4"/>
        <v>0.9126569281988596</v>
      </c>
    </row>
    <row r="8" spans="1:14" ht="15.75">
      <c r="A8" s="110">
        <f t="shared" si="5"/>
      </c>
      <c r="B8" s="118"/>
      <c r="C8" s="18"/>
      <c r="D8" s="178"/>
      <c r="E8" s="170">
        <f ca="1" t="shared" si="0"/>
      </c>
      <c r="F8" s="104"/>
      <c r="G8" s="98">
        <f t="shared" si="1"/>
        <v>1</v>
      </c>
      <c r="H8" s="81">
        <f t="shared" si="2"/>
        <v>-1</v>
      </c>
      <c r="I8" s="85"/>
      <c r="J8" s="25">
        <f t="shared" si="3"/>
        <v>-1</v>
      </c>
      <c r="M8" s="44">
        <v>0.0632635003056694</v>
      </c>
      <c r="N8" s="44">
        <f ca="1" t="shared" si="4"/>
        <v>0.7727362371103068</v>
      </c>
    </row>
    <row r="9" spans="1:14" ht="15.75">
      <c r="A9" s="110">
        <f t="shared" si="5"/>
      </c>
      <c r="B9" s="118"/>
      <c r="C9" s="18"/>
      <c r="D9" s="178"/>
      <c r="E9" s="170">
        <f ca="1" t="shared" si="0"/>
      </c>
      <c r="F9" s="104"/>
      <c r="G9" s="98">
        <f t="shared" si="1"/>
        <v>1</v>
      </c>
      <c r="H9" s="81">
        <f t="shared" si="2"/>
        <v>-1</v>
      </c>
      <c r="I9" s="85"/>
      <c r="J9" s="25">
        <f t="shared" si="3"/>
        <v>-1</v>
      </c>
      <c r="M9" s="44">
        <v>0.43463471384385644</v>
      </c>
      <c r="N9" s="44">
        <f ca="1" t="shared" si="4"/>
        <v>0.18982287943127507</v>
      </c>
    </row>
    <row r="10" spans="1:14" ht="15.75">
      <c r="A10" s="110">
        <f t="shared" si="5"/>
      </c>
      <c r="B10" s="118"/>
      <c r="C10" s="18"/>
      <c r="D10" s="172"/>
      <c r="E10" s="170">
        <f ca="1" t="shared" si="0"/>
      </c>
      <c r="F10" s="104"/>
      <c r="G10" s="98">
        <f t="shared" si="1"/>
        <v>1</v>
      </c>
      <c r="H10" s="81">
        <f t="shared" si="2"/>
        <v>-1</v>
      </c>
      <c r="I10" s="85"/>
      <c r="J10" s="25">
        <f t="shared" si="3"/>
        <v>-1</v>
      </c>
      <c r="M10" s="44">
        <v>0.5207532690659007</v>
      </c>
      <c r="N10" s="44">
        <f ca="1" t="shared" si="4"/>
        <v>0.8960805642502724</v>
      </c>
    </row>
    <row r="11" spans="1:14" ht="15.75">
      <c r="A11" s="110">
        <f t="shared" si="5"/>
      </c>
      <c r="B11" s="118"/>
      <c r="C11" s="18"/>
      <c r="D11" s="172"/>
      <c r="E11" s="170">
        <f ca="1" t="shared" si="0"/>
      </c>
      <c r="F11" s="104"/>
      <c r="G11" s="98">
        <f t="shared" si="1"/>
        <v>1</v>
      </c>
      <c r="H11" s="81">
        <f t="shared" si="2"/>
        <v>-1</v>
      </c>
      <c r="I11" s="85"/>
      <c r="J11" s="25">
        <f t="shared" si="3"/>
        <v>-1</v>
      </c>
      <c r="M11" s="44">
        <v>0.13461531613501765</v>
      </c>
      <c r="N11" s="44">
        <f ca="1" t="shared" si="4"/>
        <v>0.9318580884983697</v>
      </c>
    </row>
    <row r="12" spans="1:14" ht="15.75">
      <c r="A12" s="110">
        <f t="shared" si="5"/>
      </c>
      <c r="B12" s="118"/>
      <c r="C12" s="18"/>
      <c r="D12" s="172"/>
      <c r="E12" s="170">
        <f ca="1" t="shared" si="0"/>
      </c>
      <c r="F12" s="104"/>
      <c r="G12" s="98">
        <f t="shared" si="1"/>
        <v>1</v>
      </c>
      <c r="H12" s="81">
        <f t="shared" si="2"/>
        <v>-1</v>
      </c>
      <c r="I12" s="86"/>
      <c r="J12" s="25">
        <f t="shared" si="3"/>
        <v>-1</v>
      </c>
      <c r="M12" s="44">
        <v>0.5952759437061053</v>
      </c>
      <c r="N12" s="44">
        <f ca="1" t="shared" si="4"/>
        <v>0.340981963623076</v>
      </c>
    </row>
    <row r="13" spans="1:14" ht="15.75">
      <c r="A13" s="110">
        <f t="shared" si="5"/>
      </c>
      <c r="B13" s="118"/>
      <c r="C13" s="18"/>
      <c r="D13" s="172"/>
      <c r="E13" s="170">
        <f ca="1" t="shared" si="0"/>
      </c>
      <c r="F13" s="104"/>
      <c r="G13" s="98">
        <f t="shared" si="1"/>
        <v>1</v>
      </c>
      <c r="H13" s="81">
        <f t="shared" si="2"/>
        <v>-1</v>
      </c>
      <c r="I13" s="85"/>
      <c r="J13" s="25">
        <f t="shared" si="3"/>
        <v>-1</v>
      </c>
      <c r="M13" s="44">
        <v>0.4440169860095846</v>
      </c>
      <c r="N13" s="44">
        <f ca="1" t="shared" si="4"/>
        <v>0.1482988970054322</v>
      </c>
    </row>
    <row r="14" spans="1:14" ht="15.75">
      <c r="A14" s="110">
        <f t="shared" si="5"/>
      </c>
      <c r="B14" s="118"/>
      <c r="C14" s="18"/>
      <c r="D14" s="172"/>
      <c r="E14" s="170">
        <f ca="1" t="shared" si="0"/>
      </c>
      <c r="F14" s="104"/>
      <c r="G14" s="98">
        <f t="shared" si="1"/>
        <v>1</v>
      </c>
      <c r="H14" s="81">
        <f t="shared" si="2"/>
        <v>-1</v>
      </c>
      <c r="I14" s="85"/>
      <c r="J14" s="25">
        <f t="shared" si="3"/>
        <v>-1</v>
      </c>
      <c r="M14" s="44">
        <v>0.36460044310848017</v>
      </c>
      <c r="N14" s="44">
        <f ca="1" t="shared" si="4"/>
        <v>0.32853817847202205</v>
      </c>
    </row>
    <row r="15" spans="1:14" ht="15.75">
      <c r="A15" s="110">
        <f t="shared" si="5"/>
      </c>
      <c r="B15" s="118"/>
      <c r="C15" s="18"/>
      <c r="D15" s="172"/>
      <c r="E15" s="170">
        <f ca="1" t="shared" si="0"/>
      </c>
      <c r="F15" s="104"/>
      <c r="G15" s="98">
        <f t="shared" si="1"/>
        <v>1</v>
      </c>
      <c r="H15" s="81">
        <f t="shared" si="2"/>
        <v>-1</v>
      </c>
      <c r="I15" s="85"/>
      <c r="J15" s="25">
        <f t="shared" si="3"/>
        <v>-1</v>
      </c>
      <c r="M15" s="44">
        <v>0.8045738973615637</v>
      </c>
      <c r="N15" s="44">
        <f ca="1" t="shared" si="4"/>
        <v>0.3427526195500389</v>
      </c>
    </row>
    <row r="16" spans="1:14" ht="15.75">
      <c r="A16" s="110">
        <f t="shared" si="5"/>
      </c>
      <c r="B16" s="118"/>
      <c r="C16" s="18"/>
      <c r="D16" s="172"/>
      <c r="E16" s="170">
        <f ca="1" t="shared" si="0"/>
      </c>
      <c r="F16" s="104"/>
      <c r="G16" s="98">
        <f t="shared" si="1"/>
        <v>1</v>
      </c>
      <c r="H16" s="81">
        <f t="shared" si="2"/>
        <v>-1</v>
      </c>
      <c r="I16" s="85"/>
      <c r="J16" s="25">
        <f t="shared" si="3"/>
        <v>-1</v>
      </c>
      <c r="M16" s="44">
        <v>0.3425627733676646</v>
      </c>
      <c r="N16" s="44">
        <f ca="1" t="shared" si="4"/>
        <v>0.00014534560970702604</v>
      </c>
    </row>
    <row r="17" spans="1:14" ht="15.75">
      <c r="A17" s="110">
        <f t="shared" si="5"/>
      </c>
      <c r="B17" s="118"/>
      <c r="C17" s="18"/>
      <c r="D17" s="172"/>
      <c r="E17" s="170">
        <f ca="1" t="shared" si="0"/>
      </c>
      <c r="F17" s="104"/>
      <c r="G17" s="98">
        <f t="shared" si="1"/>
        <v>1</v>
      </c>
      <c r="H17" s="81">
        <f t="shared" si="2"/>
        <v>-1</v>
      </c>
      <c r="I17" s="85"/>
      <c r="J17" s="25">
        <f t="shared" si="3"/>
        <v>-1</v>
      </c>
      <c r="M17" s="44">
        <v>0.09939655104732537</v>
      </c>
      <c r="N17" s="44">
        <f ca="1" t="shared" si="4"/>
        <v>0.08959544682451392</v>
      </c>
    </row>
    <row r="18" spans="1:14" ht="15.75">
      <c r="A18" s="110">
        <f t="shared" si="5"/>
      </c>
      <c r="B18" s="118"/>
      <c r="C18" s="18"/>
      <c r="D18" s="172"/>
      <c r="E18" s="170">
        <f ca="1" t="shared" si="0"/>
      </c>
      <c r="F18" s="104"/>
      <c r="G18" s="98">
        <f t="shared" si="1"/>
        <v>1</v>
      </c>
      <c r="H18" s="81">
        <f t="shared" si="2"/>
        <v>-1</v>
      </c>
      <c r="I18" s="85"/>
      <c r="J18" s="25">
        <f t="shared" si="3"/>
        <v>-1</v>
      </c>
      <c r="M18" s="44">
        <v>0.43824555745649185</v>
      </c>
      <c r="N18" s="44">
        <f ca="1" t="shared" si="4"/>
        <v>0.5938716569650525</v>
      </c>
    </row>
    <row r="19" spans="1:14" ht="15.75">
      <c r="A19" s="110">
        <f t="shared" si="5"/>
      </c>
      <c r="B19" s="118"/>
      <c r="C19" s="18"/>
      <c r="D19" s="172"/>
      <c r="E19" s="170">
        <f ca="1" t="shared" si="0"/>
      </c>
      <c r="F19" s="104"/>
      <c r="G19" s="98">
        <f t="shared" si="1"/>
        <v>1</v>
      </c>
      <c r="H19" s="81">
        <f t="shared" si="2"/>
        <v>-1</v>
      </c>
      <c r="I19" s="85"/>
      <c r="J19" s="25">
        <f t="shared" si="3"/>
        <v>-1</v>
      </c>
      <c r="M19" s="44">
        <v>0.13876576544277675</v>
      </c>
      <c r="N19" s="44">
        <f ca="1" t="shared" si="4"/>
        <v>0.29909835175783206</v>
      </c>
    </row>
    <row r="20" spans="1:14" ht="15.75">
      <c r="A20" s="110">
        <f t="shared" si="5"/>
      </c>
      <c r="B20" s="118"/>
      <c r="C20" s="18"/>
      <c r="D20" s="172"/>
      <c r="E20" s="170">
        <f ca="1" t="shared" si="0"/>
      </c>
      <c r="F20" s="104"/>
      <c r="G20" s="98">
        <f t="shared" si="1"/>
        <v>1</v>
      </c>
      <c r="H20" s="81">
        <f t="shared" si="2"/>
        <v>-1</v>
      </c>
      <c r="I20" s="85"/>
      <c r="J20" s="25">
        <f t="shared" si="3"/>
        <v>-1</v>
      </c>
      <c r="M20" s="44">
        <v>0.7143499898653864</v>
      </c>
      <c r="N20" s="44">
        <f ca="1" t="shared" si="4"/>
        <v>0.3016337582773516</v>
      </c>
    </row>
    <row r="21" spans="1:14" ht="16.5" customHeight="1">
      <c r="A21" s="110">
        <f t="shared" si="5"/>
      </c>
      <c r="B21" s="118"/>
      <c r="C21" s="18"/>
      <c r="D21" s="172"/>
      <c r="E21" s="170">
        <f ca="1" t="shared" si="0"/>
      </c>
      <c r="F21" s="104"/>
      <c r="G21" s="98">
        <f t="shared" si="1"/>
        <v>1</v>
      </c>
      <c r="H21" s="81">
        <f t="shared" si="2"/>
        <v>-1</v>
      </c>
      <c r="I21" s="86"/>
      <c r="J21" s="25">
        <f t="shared" si="3"/>
        <v>-1</v>
      </c>
      <c r="K21" s="23"/>
      <c r="M21" s="44">
        <v>0.6460820750184331</v>
      </c>
      <c r="N21" s="44">
        <f ca="1" t="shared" si="4"/>
        <v>0.6110585734735511</v>
      </c>
    </row>
    <row r="22" spans="1:14" ht="16.5" customHeight="1">
      <c r="A22" s="110">
        <f t="shared" si="5"/>
      </c>
      <c r="B22" s="118"/>
      <c r="C22" s="18"/>
      <c r="D22" s="172"/>
      <c r="E22" s="170">
        <f ca="1" t="shared" si="0"/>
      </c>
      <c r="F22" s="104"/>
      <c r="G22" s="98">
        <f t="shared" si="1"/>
        <v>1</v>
      </c>
      <c r="H22" s="81">
        <f t="shared" si="2"/>
        <v>-1</v>
      </c>
      <c r="I22" s="86"/>
      <c r="J22" s="25">
        <f t="shared" si="3"/>
        <v>-1</v>
      </c>
      <c r="K22" s="23"/>
      <c r="M22" s="44">
        <v>0.6203826915952373</v>
      </c>
      <c r="N22" s="44">
        <f ca="1" t="shared" si="4"/>
        <v>0.23233622658307185</v>
      </c>
    </row>
    <row r="23" spans="1:14" ht="16.5" customHeight="1" thickBot="1">
      <c r="A23" s="110">
        <f t="shared" si="5"/>
      </c>
      <c r="B23" s="124"/>
      <c r="C23" s="125"/>
      <c r="D23" s="176"/>
      <c r="E23" s="170">
        <f ca="1" t="shared" si="0"/>
      </c>
      <c r="F23" s="105"/>
      <c r="G23" s="98">
        <f t="shared" si="1"/>
        <v>1</v>
      </c>
      <c r="H23" s="81">
        <f t="shared" si="2"/>
        <v>-1</v>
      </c>
      <c r="I23" s="87"/>
      <c r="J23" s="40">
        <f>IF(AND(B23="",F23="",I23=""),-1,IF(I23="",1-(G23/150+M20/100),I23))</f>
        <v>-1</v>
      </c>
      <c r="K23" s="23"/>
      <c r="M23" s="44">
        <v>0.5854846373131517</v>
      </c>
      <c r="N23" s="44">
        <f ca="1" t="shared" si="4"/>
        <v>0.2320325422023145</v>
      </c>
    </row>
    <row r="24" ht="16.5" customHeight="1"/>
    <row r="25" spans="2:8" ht="15.75">
      <c r="B25" s="58" t="s">
        <v>29</v>
      </c>
      <c r="C25" s="136" t="str">
        <f>'Suomen ennätykset'!A1</f>
        <v>Ikäluokka Avoin</v>
      </c>
      <c r="D25" s="57">
        <f>'Suomen ennätykset'!D12</f>
        <v>36</v>
      </c>
      <c r="E25" s="19" t="str">
        <f>'Suomen ennätykset'!B12</f>
        <v>Jarno Kärkkäinen</v>
      </c>
      <c r="F25" s="45"/>
      <c r="G25" s="46"/>
      <c r="H25" s="47"/>
    </row>
    <row r="26" spans="2:8" ht="15.75">
      <c r="B26" s="59" t="e">
        <f>'Suomen ennätykset'!#REF!</f>
        <v>#REF!</v>
      </c>
      <c r="C26" s="136" t="s">
        <v>47</v>
      </c>
      <c r="D26" s="57" t="str">
        <f>'Suomen ennätykset'!D27</f>
        <v>-</v>
      </c>
      <c r="E26" s="19" t="str">
        <f>'Suomen ennätykset'!B27</f>
        <v>-</v>
      </c>
      <c r="F26" s="45"/>
      <c r="G26" s="46"/>
      <c r="H26" s="47"/>
    </row>
    <row r="27" spans="2:8" ht="15.75">
      <c r="B27" s="139"/>
      <c r="C27" s="136" t="str">
        <f>'Suomen ennätykset'!A31</f>
        <v>Ikäluokka  20 v </v>
      </c>
      <c r="D27" s="57" t="str">
        <f>'Suomen ennätykset'!D42</f>
        <v>-</v>
      </c>
      <c r="E27" s="19" t="str">
        <f>'Suomen ennätykset'!B42</f>
        <v>-</v>
      </c>
      <c r="F27" s="45"/>
      <c r="G27" s="46"/>
      <c r="H27" s="47"/>
    </row>
    <row r="28" spans="2:8" ht="15.75">
      <c r="B28" s="161"/>
      <c r="C28" s="136" t="str">
        <f>'Suomen ennätykset'!A46</f>
        <v>Ikäluokka 50 v </v>
      </c>
      <c r="D28" s="57">
        <f>'Suomen ennätykset'!D57</f>
        <v>28</v>
      </c>
      <c r="E28" s="19" t="str">
        <f>'Suomen ennätykset'!B57</f>
        <v>Eino Pöntiö</v>
      </c>
      <c r="F28" s="45"/>
      <c r="G28" s="46"/>
      <c r="H28" s="47"/>
    </row>
    <row r="29" spans="2:8" ht="15.75">
      <c r="B29" s="140"/>
      <c r="C29" s="135" t="str">
        <f>'Suomen ennätykset'!A61</f>
        <v>Ikäluokka  60 v </v>
      </c>
      <c r="D29" s="57">
        <f>'Suomen ennätykset'!D72</f>
        <v>11</v>
      </c>
      <c r="E29" s="19" t="str">
        <f>'Suomen ennätykset'!B72</f>
        <v>Pertti Mäkeläinen</v>
      </c>
      <c r="F29" s="54"/>
      <c r="G29" s="55"/>
      <c r="H29" s="56"/>
    </row>
    <row r="33" ht="12.75">
      <c r="B33" t="s">
        <v>92</v>
      </c>
    </row>
  </sheetData>
  <sheetProtection/>
  <protectedRanges>
    <protectedRange sqref="I4:I23 F4:F23" name="Alue1"/>
    <protectedRange sqref="B4:C23 D4:D9" name="Alue1_3"/>
    <protectedRange sqref="D10:D23" name="Alue1_4"/>
    <protectedRange sqref="E4:E23" name="Alue1_1"/>
  </protectedRanges>
  <conditionalFormatting sqref="J4:J23">
    <cfRule type="cellIs" priority="1" dxfId="62" operator="lessThan" stopIfTrue="1">
      <formula>1</formula>
    </cfRule>
  </conditionalFormatting>
  <conditionalFormatting sqref="H4:H23">
    <cfRule type="cellIs" priority="2" dxfId="0" operator="equal" stopIfTrue="1">
      <formula>-1</formula>
    </cfRule>
  </conditionalFormatting>
  <conditionalFormatting sqref="G4:G23">
    <cfRule type="cellIs" priority="3" dxfId="0" operator="lessThanOrEqual" stopIfTrue="1">
      <formula>1</formula>
    </cfRule>
  </conditionalFormatting>
  <conditionalFormatting sqref="F4:F23">
    <cfRule type="cellIs" priority="4" dxfId="5" operator="lessThanOrEqual" stopIfTrue="1">
      <formula>100</formula>
    </cfRule>
    <cfRule type="cellIs" priority="5" dxfId="5" operator="greaterThan" stopIfTrue="1">
      <formula>110</formula>
    </cfRule>
  </conditionalFormatting>
  <conditionalFormatting sqref="E4:E23">
    <cfRule type="cellIs" priority="11" dxfId="4" operator="lessThanOrEqual" stopIfTrue="1">
      <formula>20</formula>
    </cfRule>
    <cfRule type="cellIs" priority="12" dxfId="3" operator="between" stopIfTrue="1">
      <formula>50</formula>
      <formula>60</formula>
    </cfRule>
  </conditionalFormatting>
  <printOptions/>
  <pageMargins left="0.78740157480315" right="0.78740157480315" top="0.984251968503937" bottom="0.984251968503937" header="0.511811023622047" footer="0.511811023622047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4"/>
  <dimension ref="A1:P33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140625" style="21" customWidth="1"/>
    <col min="2" max="2" width="28.28125" style="21" customWidth="1"/>
    <col min="3" max="3" width="21.421875" style="21" customWidth="1"/>
    <col min="4" max="4" width="14.7109375" style="21" customWidth="1"/>
    <col min="5" max="5" width="14.8515625" style="21" customWidth="1"/>
    <col min="6" max="6" width="8.421875" style="21" customWidth="1"/>
    <col min="7" max="7" width="7.8515625" style="21" customWidth="1"/>
    <col min="8" max="8" width="9.421875" style="21" customWidth="1"/>
    <col min="9" max="9" width="6.421875" style="21" customWidth="1"/>
    <col min="10" max="10" width="10.00390625" style="23" hidden="1" customWidth="1"/>
    <col min="11" max="16384" width="9.140625" style="21" customWidth="1"/>
  </cols>
  <sheetData>
    <row r="1" spans="1:7" ht="18.75" customHeight="1">
      <c r="A1" s="73" t="s">
        <v>121</v>
      </c>
      <c r="C1" s="22"/>
      <c r="D1" s="22"/>
      <c r="E1" s="22"/>
      <c r="F1" s="22"/>
      <c r="G1" s="22"/>
    </row>
    <row r="3" spans="1:16" ht="15.75" thickBot="1">
      <c r="A3" s="180" t="s">
        <v>0</v>
      </c>
      <c r="B3" s="181" t="s">
        <v>112</v>
      </c>
      <c r="C3" s="181" t="s">
        <v>109</v>
      </c>
      <c r="D3" s="181" t="s">
        <v>113</v>
      </c>
      <c r="E3" s="182" t="s">
        <v>7</v>
      </c>
      <c r="F3" s="183" t="s">
        <v>3</v>
      </c>
      <c r="G3" s="183" t="s">
        <v>4</v>
      </c>
      <c r="H3" s="183" t="s">
        <v>5</v>
      </c>
      <c r="I3" s="183" t="s">
        <v>2</v>
      </c>
      <c r="J3" s="36" t="s">
        <v>31</v>
      </c>
      <c r="M3" s="44">
        <v>0.6238770708475272</v>
      </c>
      <c r="N3" s="44">
        <f ca="1">RAND()</f>
        <v>0.5174732809222674</v>
      </c>
      <c r="P3" s="24"/>
    </row>
    <row r="4" spans="1:14" ht="31.5">
      <c r="A4" s="218">
        <f>IF(OR(F4="",I4=""),"",1)</f>
        <v>1</v>
      </c>
      <c r="B4" s="116" t="s">
        <v>145</v>
      </c>
      <c r="C4" s="216" t="s">
        <v>128</v>
      </c>
      <c r="D4" s="177">
        <v>3</v>
      </c>
      <c r="E4" s="217" t="str">
        <f aca="true" ca="1" t="shared" si="0" ref="E4:E23">IF(B4="","",IF(OR(D4="",YEAR(NOW())-D4&gt;1900),"Avoin",IF(YEAR(NOW())-D4&gt;=60,60,IF(YEAR(NOW())-D4&gt;=50,50,IF(YEAR(NOW())-D4&gt;20,"Avoin",IF(YEAR(NOW())-D4&lt;=17,17,20))))))</f>
        <v>Avoin</v>
      </c>
      <c r="F4" s="103">
        <v>97.5</v>
      </c>
      <c r="G4" s="98">
        <f aca="true" t="shared" si="1" ref="G4:G23">IF(AND(B4="",F4=""),1,IF(F4="",0,CEILING(F4,2.5)))</f>
        <v>97.5</v>
      </c>
      <c r="H4" s="81">
        <f aca="true" t="shared" si="2" ref="H4:H23">IF(F4="",-1,G4-F4)</f>
        <v>0</v>
      </c>
      <c r="I4" s="134">
        <v>10</v>
      </c>
      <c r="J4" s="39">
        <f aca="true" t="shared" si="3" ref="J4:J22">IF(AND(B4="",F4="",I4=""),-1,IF(I4="",1-(G4/150+M4/100),I4))</f>
        <v>10</v>
      </c>
      <c r="M4" s="44">
        <v>0.29970735978412666</v>
      </c>
      <c r="N4" s="44">
        <f aca="true" ca="1" t="shared" si="4" ref="N4:N23">RAND()</f>
        <v>0.7455156843371042</v>
      </c>
    </row>
    <row r="5" spans="1:15" ht="15.75">
      <c r="A5" s="110">
        <f aca="true" t="shared" si="5" ref="A5:A23">IF(OR(F5="",I5=""),"",A4+1)</f>
      </c>
      <c r="B5" s="119"/>
      <c r="C5" s="17"/>
      <c r="D5" s="175"/>
      <c r="E5" s="170">
        <f ca="1" t="shared" si="0"/>
      </c>
      <c r="F5" s="104"/>
      <c r="G5" s="98">
        <f t="shared" si="1"/>
        <v>1</v>
      </c>
      <c r="H5" s="81">
        <f t="shared" si="2"/>
        <v>-1</v>
      </c>
      <c r="I5" s="85"/>
      <c r="J5" s="25">
        <f t="shared" si="3"/>
        <v>-1</v>
      </c>
      <c r="M5" s="44">
        <v>0.27103506453391724</v>
      </c>
      <c r="N5" s="44">
        <f ca="1" t="shared" si="4"/>
        <v>0.5430489694970735</v>
      </c>
      <c r="O5" s="26"/>
    </row>
    <row r="6" spans="1:15" ht="15.75">
      <c r="A6" s="110">
        <f t="shared" si="5"/>
      </c>
      <c r="B6" s="119"/>
      <c r="C6" s="17"/>
      <c r="D6" s="175"/>
      <c r="E6" s="170">
        <f ca="1" t="shared" si="0"/>
      </c>
      <c r="F6" s="104"/>
      <c r="G6" s="98">
        <f t="shared" si="1"/>
        <v>1</v>
      </c>
      <c r="H6" s="81">
        <f t="shared" si="2"/>
        <v>-1</v>
      </c>
      <c r="I6" s="85"/>
      <c r="J6" s="25">
        <f t="shared" si="3"/>
        <v>-1</v>
      </c>
      <c r="M6" s="44">
        <v>0.6471438043289803</v>
      </c>
      <c r="N6" s="44">
        <f ca="1" t="shared" si="4"/>
        <v>0.5804858770575444</v>
      </c>
      <c r="O6" s="23"/>
    </row>
    <row r="7" spans="1:14" ht="15.75">
      <c r="A7" s="110">
        <f t="shared" si="5"/>
      </c>
      <c r="B7" s="119"/>
      <c r="C7" s="17"/>
      <c r="D7" s="175"/>
      <c r="E7" s="170">
        <f ca="1" t="shared" si="0"/>
      </c>
      <c r="F7" s="104"/>
      <c r="G7" s="98">
        <f t="shared" si="1"/>
        <v>1</v>
      </c>
      <c r="H7" s="81">
        <f t="shared" si="2"/>
        <v>-1</v>
      </c>
      <c r="I7" s="85"/>
      <c r="J7" s="25">
        <f t="shared" si="3"/>
        <v>-1</v>
      </c>
      <c r="M7" s="44">
        <v>0.3482751930383978</v>
      </c>
      <c r="N7" s="44">
        <f ca="1" t="shared" si="4"/>
        <v>0.334576780062247</v>
      </c>
    </row>
    <row r="8" spans="1:14" ht="15.75">
      <c r="A8" s="110">
        <f t="shared" si="5"/>
      </c>
      <c r="B8" s="119"/>
      <c r="C8" s="17"/>
      <c r="D8" s="175"/>
      <c r="E8" s="170">
        <f ca="1" t="shared" si="0"/>
      </c>
      <c r="F8" s="104"/>
      <c r="G8" s="98">
        <f t="shared" si="1"/>
        <v>1</v>
      </c>
      <c r="H8" s="81">
        <f t="shared" si="2"/>
        <v>-1</v>
      </c>
      <c r="I8" s="85"/>
      <c r="J8" s="25">
        <f t="shared" si="3"/>
        <v>-1</v>
      </c>
      <c r="M8" s="44">
        <v>0.11087563540414891</v>
      </c>
      <c r="N8" s="44">
        <f ca="1" t="shared" si="4"/>
        <v>0.3774825185199021</v>
      </c>
    </row>
    <row r="9" spans="1:14" ht="15.75">
      <c r="A9" s="110">
        <f t="shared" si="5"/>
      </c>
      <c r="B9" s="119"/>
      <c r="C9" s="17"/>
      <c r="D9" s="175"/>
      <c r="E9" s="170">
        <f ca="1" t="shared" si="0"/>
      </c>
      <c r="F9" s="104"/>
      <c r="G9" s="98">
        <f t="shared" si="1"/>
        <v>1</v>
      </c>
      <c r="H9" s="81">
        <f t="shared" si="2"/>
        <v>-1</v>
      </c>
      <c r="I9" s="85"/>
      <c r="J9" s="25">
        <f t="shared" si="3"/>
        <v>-1</v>
      </c>
      <c r="M9" s="44">
        <v>0.6575300620197835</v>
      </c>
      <c r="N9" s="44">
        <f ca="1" t="shared" si="4"/>
        <v>0.26325153145954705</v>
      </c>
    </row>
    <row r="10" spans="1:14" ht="15.75">
      <c r="A10" s="110">
        <f t="shared" si="5"/>
      </c>
      <c r="B10" s="119"/>
      <c r="C10" s="17"/>
      <c r="D10" s="172"/>
      <c r="E10" s="170">
        <f ca="1" t="shared" si="0"/>
      </c>
      <c r="F10" s="104"/>
      <c r="G10" s="98">
        <f t="shared" si="1"/>
        <v>1</v>
      </c>
      <c r="H10" s="81">
        <f t="shared" si="2"/>
        <v>-1</v>
      </c>
      <c r="I10" s="85"/>
      <c r="J10" s="25">
        <f t="shared" si="3"/>
        <v>-1</v>
      </c>
      <c r="M10" s="44">
        <v>0.4911496922986507</v>
      </c>
      <c r="N10" s="44">
        <f ca="1" t="shared" si="4"/>
        <v>0.05920389438778073</v>
      </c>
    </row>
    <row r="11" spans="1:14" ht="15.75">
      <c r="A11" s="110">
        <f t="shared" si="5"/>
      </c>
      <c r="B11" s="119"/>
      <c r="C11" s="17"/>
      <c r="D11" s="172"/>
      <c r="E11" s="170">
        <f ca="1" t="shared" si="0"/>
      </c>
      <c r="F11" s="104"/>
      <c r="G11" s="98">
        <f t="shared" si="1"/>
        <v>1</v>
      </c>
      <c r="H11" s="81">
        <f t="shared" si="2"/>
        <v>-1</v>
      </c>
      <c r="I11" s="85"/>
      <c r="J11" s="25">
        <f t="shared" si="3"/>
        <v>-1</v>
      </c>
      <c r="M11" s="44">
        <v>0.5133437680621609</v>
      </c>
      <c r="N11" s="44">
        <f ca="1" t="shared" si="4"/>
        <v>0.3841558361529108</v>
      </c>
    </row>
    <row r="12" spans="1:14" ht="15.75">
      <c r="A12" s="110">
        <f t="shared" si="5"/>
      </c>
      <c r="B12" s="119"/>
      <c r="C12" s="17"/>
      <c r="D12" s="172"/>
      <c r="E12" s="170">
        <f ca="1" t="shared" si="0"/>
      </c>
      <c r="F12" s="104"/>
      <c r="G12" s="98">
        <f t="shared" si="1"/>
        <v>1</v>
      </c>
      <c r="H12" s="81">
        <f t="shared" si="2"/>
        <v>-1</v>
      </c>
      <c r="I12" s="86"/>
      <c r="J12" s="25">
        <f t="shared" si="3"/>
        <v>-1</v>
      </c>
      <c r="M12" s="44">
        <v>0.4121817007581874</v>
      </c>
      <c r="N12" s="44">
        <f ca="1" t="shared" si="4"/>
        <v>0.12419403035216614</v>
      </c>
    </row>
    <row r="13" spans="1:14" ht="15.75">
      <c r="A13" s="110">
        <f t="shared" si="5"/>
      </c>
      <c r="B13" s="119"/>
      <c r="C13" s="17"/>
      <c r="D13" s="172"/>
      <c r="E13" s="170">
        <f ca="1" t="shared" si="0"/>
      </c>
      <c r="F13" s="104"/>
      <c r="G13" s="98">
        <f t="shared" si="1"/>
        <v>1</v>
      </c>
      <c r="H13" s="81">
        <f t="shared" si="2"/>
        <v>-1</v>
      </c>
      <c r="I13" s="85"/>
      <c r="J13" s="25">
        <f t="shared" si="3"/>
        <v>-1</v>
      </c>
      <c r="M13" s="44">
        <v>0.8245286030850734</v>
      </c>
      <c r="N13" s="44">
        <f ca="1" t="shared" si="4"/>
        <v>0.9211488836036335</v>
      </c>
    </row>
    <row r="14" spans="1:14" ht="15.75">
      <c r="A14" s="110">
        <f t="shared" si="5"/>
      </c>
      <c r="B14" s="119"/>
      <c r="C14" s="17"/>
      <c r="D14" s="172"/>
      <c r="E14" s="170">
        <f ca="1" t="shared" si="0"/>
      </c>
      <c r="F14" s="104"/>
      <c r="G14" s="98">
        <f t="shared" si="1"/>
        <v>1</v>
      </c>
      <c r="H14" s="81">
        <f t="shared" si="2"/>
        <v>-1</v>
      </c>
      <c r="I14" s="85"/>
      <c r="J14" s="25">
        <f t="shared" si="3"/>
        <v>-1</v>
      </c>
      <c r="M14" s="44">
        <v>0.7258367449103196</v>
      </c>
      <c r="N14" s="44">
        <f ca="1" t="shared" si="4"/>
        <v>0.5629041190455863</v>
      </c>
    </row>
    <row r="15" spans="1:14" ht="15.75">
      <c r="A15" s="110">
        <f t="shared" si="5"/>
      </c>
      <c r="B15" s="119"/>
      <c r="C15" s="17"/>
      <c r="D15" s="172"/>
      <c r="E15" s="170">
        <f ca="1" t="shared" si="0"/>
      </c>
      <c r="F15" s="104"/>
      <c r="G15" s="98">
        <f t="shared" si="1"/>
        <v>1</v>
      </c>
      <c r="H15" s="81">
        <f t="shared" si="2"/>
        <v>-1</v>
      </c>
      <c r="I15" s="85"/>
      <c r="J15" s="25">
        <f t="shared" si="3"/>
        <v>-1</v>
      </c>
      <c r="M15" s="44">
        <v>0.19750131191032594</v>
      </c>
      <c r="N15" s="44">
        <f ca="1" t="shared" si="4"/>
        <v>0.7831316446355396</v>
      </c>
    </row>
    <row r="16" spans="1:14" ht="15.75">
      <c r="A16" s="110">
        <f t="shared" si="5"/>
      </c>
      <c r="B16" s="119"/>
      <c r="C16" s="17"/>
      <c r="D16" s="172"/>
      <c r="E16" s="170">
        <f ca="1" t="shared" si="0"/>
      </c>
      <c r="F16" s="104"/>
      <c r="G16" s="98">
        <f t="shared" si="1"/>
        <v>1</v>
      </c>
      <c r="H16" s="81">
        <f t="shared" si="2"/>
        <v>-1</v>
      </c>
      <c r="I16" s="85"/>
      <c r="J16" s="25">
        <f t="shared" si="3"/>
        <v>-1</v>
      </c>
      <c r="M16" s="44">
        <v>0.9854657583254172</v>
      </c>
      <c r="N16" s="44">
        <f ca="1" t="shared" si="4"/>
        <v>0.9518183490058513</v>
      </c>
    </row>
    <row r="17" spans="1:14" ht="15.75">
      <c r="A17" s="110">
        <f t="shared" si="5"/>
      </c>
      <c r="B17" s="119"/>
      <c r="C17" s="17"/>
      <c r="D17" s="172"/>
      <c r="E17" s="170">
        <f ca="1" t="shared" si="0"/>
      </c>
      <c r="F17" s="104"/>
      <c r="G17" s="98">
        <f t="shared" si="1"/>
        <v>1</v>
      </c>
      <c r="H17" s="81">
        <f t="shared" si="2"/>
        <v>-1</v>
      </c>
      <c r="I17" s="85"/>
      <c r="J17" s="25">
        <f t="shared" si="3"/>
        <v>-1</v>
      </c>
      <c r="M17" s="44">
        <v>0.7937787825405904</v>
      </c>
      <c r="N17" s="44">
        <f ca="1" t="shared" si="4"/>
        <v>0.6918557454394935</v>
      </c>
    </row>
    <row r="18" spans="1:14" ht="15.75">
      <c r="A18" s="110">
        <f t="shared" si="5"/>
      </c>
      <c r="B18" s="119"/>
      <c r="C18" s="17"/>
      <c r="D18" s="172"/>
      <c r="E18" s="170">
        <f ca="1" t="shared" si="0"/>
      </c>
      <c r="F18" s="104"/>
      <c r="G18" s="98">
        <f t="shared" si="1"/>
        <v>1</v>
      </c>
      <c r="H18" s="81">
        <f t="shared" si="2"/>
        <v>-1</v>
      </c>
      <c r="I18" s="85"/>
      <c r="J18" s="25">
        <f t="shared" si="3"/>
        <v>-1</v>
      </c>
      <c r="M18" s="44">
        <v>0.9836391068885959</v>
      </c>
      <c r="N18" s="44">
        <f ca="1" t="shared" si="4"/>
        <v>0.5152318832862737</v>
      </c>
    </row>
    <row r="19" spans="1:14" ht="15.75">
      <c r="A19" s="110">
        <f t="shared" si="5"/>
      </c>
      <c r="B19" s="119"/>
      <c r="C19" s="17"/>
      <c r="D19" s="172"/>
      <c r="E19" s="170">
        <f ca="1" t="shared" si="0"/>
      </c>
      <c r="F19" s="104"/>
      <c r="G19" s="98">
        <f t="shared" si="1"/>
        <v>1</v>
      </c>
      <c r="H19" s="81">
        <f t="shared" si="2"/>
        <v>-1</v>
      </c>
      <c r="I19" s="85"/>
      <c r="J19" s="25">
        <f t="shared" si="3"/>
        <v>-1</v>
      </c>
      <c r="M19" s="44">
        <v>0.0869001364888291</v>
      </c>
      <c r="N19" s="44">
        <f ca="1" t="shared" si="4"/>
        <v>0.2084446983858168</v>
      </c>
    </row>
    <row r="20" spans="1:14" ht="15.75">
      <c r="A20" s="110">
        <f t="shared" si="5"/>
      </c>
      <c r="B20" s="119"/>
      <c r="C20" s="17"/>
      <c r="D20" s="172"/>
      <c r="E20" s="170">
        <f ca="1" t="shared" si="0"/>
      </c>
      <c r="F20" s="104"/>
      <c r="G20" s="98">
        <f t="shared" si="1"/>
        <v>1</v>
      </c>
      <c r="H20" s="81">
        <f t="shared" si="2"/>
        <v>-1</v>
      </c>
      <c r="I20" s="85"/>
      <c r="J20" s="25">
        <f t="shared" si="3"/>
        <v>-1</v>
      </c>
      <c r="M20" s="44">
        <v>0.10358234572449998</v>
      </c>
      <c r="N20" s="44">
        <f ca="1" t="shared" si="4"/>
        <v>0.4011724935888562</v>
      </c>
    </row>
    <row r="21" spans="1:14" ht="16.5" customHeight="1">
      <c r="A21" s="110">
        <f t="shared" si="5"/>
      </c>
      <c r="B21" s="119"/>
      <c r="C21" s="17"/>
      <c r="D21" s="172"/>
      <c r="E21" s="170">
        <f ca="1" t="shared" si="0"/>
      </c>
      <c r="F21" s="104"/>
      <c r="G21" s="98">
        <f t="shared" si="1"/>
        <v>1</v>
      </c>
      <c r="H21" s="81">
        <f t="shared" si="2"/>
        <v>-1</v>
      </c>
      <c r="I21" s="86"/>
      <c r="J21" s="25">
        <f t="shared" si="3"/>
        <v>-1</v>
      </c>
      <c r="K21" s="23"/>
      <c r="M21" s="44">
        <v>0.69777998471986</v>
      </c>
      <c r="N21" s="44">
        <f ca="1" t="shared" si="4"/>
        <v>0.6060126415115246</v>
      </c>
    </row>
    <row r="22" spans="1:14" ht="16.5" customHeight="1">
      <c r="A22" s="110">
        <f t="shared" si="5"/>
      </c>
      <c r="B22" s="119"/>
      <c r="C22" s="17"/>
      <c r="D22" s="172"/>
      <c r="E22" s="170">
        <f ca="1" t="shared" si="0"/>
      </c>
      <c r="F22" s="104"/>
      <c r="G22" s="98">
        <f t="shared" si="1"/>
        <v>1</v>
      </c>
      <c r="H22" s="81">
        <f t="shared" si="2"/>
        <v>-1</v>
      </c>
      <c r="I22" s="86"/>
      <c r="J22" s="25">
        <f t="shared" si="3"/>
        <v>-1</v>
      </c>
      <c r="K22" s="23"/>
      <c r="M22" s="44">
        <v>0.22582553087037827</v>
      </c>
      <c r="N22" s="44">
        <f ca="1" t="shared" si="4"/>
        <v>0.08651201630190208</v>
      </c>
    </row>
    <row r="23" spans="1:14" ht="16.5" customHeight="1" thickBot="1">
      <c r="A23" s="110">
        <f t="shared" si="5"/>
      </c>
      <c r="B23" s="120"/>
      <c r="C23" s="121"/>
      <c r="D23" s="176"/>
      <c r="E23" s="170">
        <f ca="1" t="shared" si="0"/>
      </c>
      <c r="F23" s="105"/>
      <c r="G23" s="98">
        <f t="shared" si="1"/>
        <v>1</v>
      </c>
      <c r="H23" s="81">
        <f t="shared" si="2"/>
        <v>-1</v>
      </c>
      <c r="I23" s="87"/>
      <c r="J23" s="40">
        <f>IF(AND(B23="",F23="",I23=""),-1,IF(I23="",1-(G23/150+M20/100),I23))</f>
        <v>-1</v>
      </c>
      <c r="K23" s="23"/>
      <c r="M23" s="44">
        <v>0.7817627284355064</v>
      </c>
      <c r="N23" s="44">
        <f ca="1" t="shared" si="4"/>
        <v>0.5397915872907602</v>
      </c>
    </row>
    <row r="24" ht="16.5" customHeight="1"/>
    <row r="25" spans="2:8" ht="15.75">
      <c r="B25" s="58" t="s">
        <v>29</v>
      </c>
      <c r="C25" s="136" t="str">
        <f>'Suomen ennätykset'!A1</f>
        <v>Ikäluokka Avoin</v>
      </c>
      <c r="D25" s="57">
        <f>'Suomen ennätykset'!D13</f>
        <v>27</v>
      </c>
      <c r="E25" s="19" t="str">
        <f>'Suomen ennätykset'!B13</f>
        <v>Eino Pöntiö</v>
      </c>
      <c r="F25" s="45"/>
      <c r="G25" s="46"/>
      <c r="H25" s="47"/>
    </row>
    <row r="26" spans="2:8" ht="15.75">
      <c r="B26" s="59" t="e">
        <f>'Suomen ennätykset'!#REF!</f>
        <v>#REF!</v>
      </c>
      <c r="C26" s="136" t="s">
        <v>47</v>
      </c>
      <c r="D26" s="57" t="str">
        <f>'Suomen ennätykset'!D28</f>
        <v>-</v>
      </c>
      <c r="E26" s="19" t="str">
        <f>'Suomen ennätykset'!B28</f>
        <v>-</v>
      </c>
      <c r="F26" s="45"/>
      <c r="G26" s="46"/>
      <c r="H26" s="47"/>
    </row>
    <row r="27" spans="2:8" ht="15.75">
      <c r="B27" s="139"/>
      <c r="C27" s="136" t="str">
        <f>'Suomen ennätykset'!A31</f>
        <v>Ikäluokka  20 v </v>
      </c>
      <c r="D27" s="57" t="str">
        <f>'Suomen ennätykset'!D43</f>
        <v>-</v>
      </c>
      <c r="E27" s="19" t="str">
        <f>'Suomen ennätykset'!B43</f>
        <v>-</v>
      </c>
      <c r="F27" s="45"/>
      <c r="G27" s="46"/>
      <c r="H27" s="47"/>
    </row>
    <row r="28" spans="2:8" ht="15.75">
      <c r="B28" s="161"/>
      <c r="C28" s="136" t="str">
        <f>'Suomen ennätykset'!A46</f>
        <v>Ikäluokka 50 v </v>
      </c>
      <c r="D28" s="57">
        <f>'Suomen ennätykset'!D58</f>
        <v>27</v>
      </c>
      <c r="E28" s="19" t="str">
        <f>'Suomen ennätykset'!B58</f>
        <v>Eino Pöntiö</v>
      </c>
      <c r="F28" s="45"/>
      <c r="G28" s="46"/>
      <c r="H28" s="47"/>
    </row>
    <row r="29" spans="2:8" ht="15.75">
      <c r="B29" s="140"/>
      <c r="C29" s="135" t="str">
        <f>'Suomen ennätykset'!A61</f>
        <v>Ikäluokka  60 v </v>
      </c>
      <c r="D29" s="57">
        <f>'Suomen ennätykset'!D73</f>
        <v>13</v>
      </c>
      <c r="E29" s="19" t="str">
        <f>'Suomen ennätykset'!B73</f>
        <v>Jorma Kanerva</v>
      </c>
      <c r="F29" s="54"/>
      <c r="G29" s="55"/>
      <c r="H29" s="56"/>
    </row>
    <row r="33" ht="12.75">
      <c r="B33" t="s">
        <v>92</v>
      </c>
    </row>
  </sheetData>
  <sheetProtection/>
  <protectedRanges>
    <protectedRange sqref="I4:I23 F4:F23" name="Alue1"/>
    <protectedRange sqref="B4:C23 D4:D9" name="Alue1_3"/>
    <protectedRange sqref="D10:D23" name="Alue1_4"/>
    <protectedRange sqref="E4:E23" name="Alue1_1"/>
  </protectedRanges>
  <conditionalFormatting sqref="J4:J23">
    <cfRule type="cellIs" priority="1" dxfId="62" operator="lessThan" stopIfTrue="1">
      <formula>1</formula>
    </cfRule>
  </conditionalFormatting>
  <conditionalFormatting sqref="H4:H23">
    <cfRule type="cellIs" priority="2" dxfId="0" operator="equal" stopIfTrue="1">
      <formula>-1</formula>
    </cfRule>
  </conditionalFormatting>
  <conditionalFormatting sqref="G4:G23">
    <cfRule type="cellIs" priority="3" dxfId="0" operator="lessThanOrEqual" stopIfTrue="1">
      <formula>1</formula>
    </cfRule>
  </conditionalFormatting>
  <conditionalFormatting sqref="F4:F23">
    <cfRule type="cellIs" priority="4" dxfId="5" operator="lessThanOrEqual" stopIfTrue="1">
      <formula>110</formula>
    </cfRule>
    <cfRule type="cellIs" priority="5" dxfId="5" operator="greaterThan" stopIfTrue="1">
      <formula>120</formula>
    </cfRule>
  </conditionalFormatting>
  <conditionalFormatting sqref="E4:E23">
    <cfRule type="cellIs" priority="11" dxfId="4" operator="lessThanOrEqual" stopIfTrue="1">
      <formula>20</formula>
    </cfRule>
    <cfRule type="cellIs" priority="12" dxfId="3" operator="between" stopIfTrue="1">
      <formula>50</formula>
      <formula>60</formula>
    </cfRule>
  </conditionalFormatting>
  <printOptions/>
  <pageMargins left="0.78740157480315" right="0.78740157480315" top="0.984251968503937" bottom="0.984251968503937" header="0.511811023622047" footer="0.511811023622047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3"/>
  <dimension ref="A1:P3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140625" style="21" customWidth="1"/>
    <col min="2" max="2" width="28.28125" style="21" customWidth="1"/>
    <col min="3" max="3" width="21.421875" style="21" customWidth="1"/>
    <col min="4" max="4" width="14.7109375" style="21" customWidth="1"/>
    <col min="5" max="5" width="14.8515625" style="21" customWidth="1"/>
    <col min="6" max="6" width="8.421875" style="21" customWidth="1"/>
    <col min="7" max="7" width="7.8515625" style="21" customWidth="1"/>
    <col min="8" max="8" width="9.421875" style="21" customWidth="1"/>
    <col min="9" max="9" width="6.421875" style="21" customWidth="1"/>
    <col min="10" max="10" width="10.00390625" style="23" hidden="1" customWidth="1"/>
    <col min="11" max="16384" width="9.140625" style="21" customWidth="1"/>
  </cols>
  <sheetData>
    <row r="1" spans="1:7" ht="18.75" customHeight="1">
      <c r="A1" s="73" t="s">
        <v>117</v>
      </c>
      <c r="C1" s="22"/>
      <c r="D1" s="22"/>
      <c r="E1" s="22"/>
      <c r="F1" s="22"/>
      <c r="G1" s="22"/>
    </row>
    <row r="3" spans="1:16" ht="15.75" thickBot="1">
      <c r="A3" s="180" t="s">
        <v>0</v>
      </c>
      <c r="B3" s="181" t="s">
        <v>1</v>
      </c>
      <c r="C3" s="181" t="s">
        <v>6</v>
      </c>
      <c r="D3" s="181" t="s">
        <v>30</v>
      </c>
      <c r="E3" s="182" t="s">
        <v>11</v>
      </c>
      <c r="F3" s="183" t="s">
        <v>3</v>
      </c>
      <c r="G3" s="183" t="s">
        <v>4</v>
      </c>
      <c r="H3" s="183" t="s">
        <v>5</v>
      </c>
      <c r="I3" s="183" t="s">
        <v>2</v>
      </c>
      <c r="J3" s="36" t="s">
        <v>31</v>
      </c>
      <c r="M3" s="44">
        <v>0.42018440429270076</v>
      </c>
      <c r="N3" s="44">
        <f ca="1">RAND()</f>
        <v>0.31611872331943836</v>
      </c>
      <c r="P3" s="24"/>
    </row>
    <row r="4" spans="1:14" ht="15.75">
      <c r="A4" s="109">
        <f>IF(OR(F4="",I4=""),"",1)</f>
        <v>1</v>
      </c>
      <c r="B4" s="116" t="s">
        <v>139</v>
      </c>
      <c r="C4" s="117" t="s">
        <v>140</v>
      </c>
      <c r="D4" s="177">
        <v>5</v>
      </c>
      <c r="E4" s="170" t="str">
        <f aca="true" ca="1" t="shared" si="0" ref="E4:E23">IF(B4="","",IF(OR(D4="",YEAR(NOW())-D4&gt;1900),"Avoin",IF(YEAR(NOW())-D4&gt;=60,60,IF(YEAR(NOW())-D4&gt;=50,50,IF(YEAR(NOW())-D4&gt;20,"Avoin",IF(YEAR(NOW())-D4&lt;=17,17,20))))))</f>
        <v>Avoin</v>
      </c>
      <c r="F4" s="103">
        <v>116.9</v>
      </c>
      <c r="G4" s="98">
        <f aca="true" t="shared" si="1" ref="G4:G23">IF(AND(B4="",F4=""),1,IF(F4="",0,CEILING(F4,2.5)))</f>
        <v>117.5</v>
      </c>
      <c r="H4" s="81">
        <f aca="true" t="shared" si="2" ref="H4:H23">IF(F4="",-1,G4-F4)</f>
        <v>0.5999999999999943</v>
      </c>
      <c r="I4" s="134">
        <v>12</v>
      </c>
      <c r="J4" s="39">
        <f>IF(AND(B4="",F4="",I4=""),-1,IF(I4="",1-(G4/150+M4/100),I4))</f>
        <v>12</v>
      </c>
      <c r="M4" s="44">
        <v>0.8649793096522698</v>
      </c>
      <c r="N4" s="44">
        <f aca="true" ca="1" t="shared" si="3" ref="N4:N23">RAND()</f>
        <v>0.11367553480969672</v>
      </c>
    </row>
    <row r="5" spans="1:15" ht="15.75">
      <c r="A5" s="110">
        <f aca="true" t="shared" si="4" ref="A5:A23">IF(OR(F5="",I5=""),"",A4+1)</f>
        <v>2</v>
      </c>
      <c r="B5" s="118" t="s">
        <v>144</v>
      </c>
      <c r="C5" s="18" t="s">
        <v>122</v>
      </c>
      <c r="D5" s="178">
        <v>4</v>
      </c>
      <c r="E5" s="170" t="str">
        <f ca="1" t="shared" si="0"/>
        <v>Avoin</v>
      </c>
      <c r="F5" s="104">
        <v>101.7</v>
      </c>
      <c r="G5" s="98">
        <f t="shared" si="1"/>
        <v>102.5</v>
      </c>
      <c r="H5" s="81">
        <f t="shared" si="2"/>
        <v>0.7999999999999972</v>
      </c>
      <c r="I5" s="85">
        <v>7</v>
      </c>
      <c r="J5" s="25">
        <f>IF(AND(B5="",F5="",I5=""),-1,IF(I5="",1-(G5/150+M5/100),I5))</f>
        <v>7</v>
      </c>
      <c r="M5" s="44">
        <v>0.31402610161388633</v>
      </c>
      <c r="N5" s="44">
        <f ca="1" t="shared" si="3"/>
        <v>0.9179732809453692</v>
      </c>
      <c r="O5" s="26"/>
    </row>
    <row r="6" spans="1:15" ht="15.75">
      <c r="A6" s="110">
        <f t="shared" si="4"/>
      </c>
      <c r="B6" s="119"/>
      <c r="C6" s="17"/>
      <c r="D6" s="175"/>
      <c r="E6" s="170">
        <f ca="1" t="shared" si="0"/>
      </c>
      <c r="F6" s="104"/>
      <c r="G6" s="98">
        <f t="shared" si="1"/>
        <v>1</v>
      </c>
      <c r="H6" s="81">
        <f t="shared" si="2"/>
        <v>-1</v>
      </c>
      <c r="I6" s="86"/>
      <c r="J6" s="25">
        <f>IF(AND(B6="",F6="",I6=""),-1,IF(I6="",1-(G6/150+M6/100),I6))</f>
        <v>-1</v>
      </c>
      <c r="K6" s="23"/>
      <c r="M6" s="44">
        <v>0.43582226529828105</v>
      </c>
      <c r="N6" s="44">
        <f ca="1" t="shared" si="3"/>
        <v>0.1800785938554258</v>
      </c>
      <c r="O6" s="23"/>
    </row>
    <row r="7" spans="1:14" ht="15.75">
      <c r="A7" s="110">
        <f t="shared" si="4"/>
      </c>
      <c r="B7" s="118"/>
      <c r="C7" s="18"/>
      <c r="D7" s="178"/>
      <c r="E7" s="170">
        <f ca="1" t="shared" si="0"/>
      </c>
      <c r="F7" s="104"/>
      <c r="G7" s="98">
        <f t="shared" si="1"/>
        <v>1</v>
      </c>
      <c r="H7" s="81">
        <f t="shared" si="2"/>
        <v>-1</v>
      </c>
      <c r="I7" s="86"/>
      <c r="J7" s="25">
        <f>IF(AND(B7="",F7="",I7=""),-1,IF(I7="",1-(G7/150+M7/100),I7))</f>
        <v>-1</v>
      </c>
      <c r="K7" s="23"/>
      <c r="M7" s="44">
        <v>0.45840693699641055</v>
      </c>
      <c r="N7" s="44">
        <f ca="1" t="shared" si="3"/>
        <v>0.24627991010866446</v>
      </c>
    </row>
    <row r="8" spans="1:14" ht="15.75">
      <c r="A8" s="110">
        <f t="shared" si="4"/>
      </c>
      <c r="B8" s="119"/>
      <c r="C8" s="17"/>
      <c r="D8" s="175"/>
      <c r="E8" s="170">
        <f ca="1" t="shared" si="0"/>
      </c>
      <c r="F8" s="104"/>
      <c r="G8" s="98">
        <f t="shared" si="1"/>
        <v>1</v>
      </c>
      <c r="H8" s="81">
        <f t="shared" si="2"/>
        <v>-1</v>
      </c>
      <c r="I8" s="85"/>
      <c r="J8" s="25">
        <f>IF(AND(B8="",F8="",I8=""),-1,IF(I8="",1-(G8/150+M5/100),I8))</f>
        <v>-1</v>
      </c>
      <c r="K8" s="23"/>
      <c r="M8" s="44">
        <v>0.26519551091780386</v>
      </c>
      <c r="N8" s="44">
        <f ca="1" t="shared" si="3"/>
        <v>0.2444762093860291</v>
      </c>
    </row>
    <row r="9" spans="1:14" ht="15.75">
      <c r="A9" s="110">
        <f t="shared" si="4"/>
      </c>
      <c r="B9" s="119"/>
      <c r="C9" s="17"/>
      <c r="D9" s="175"/>
      <c r="E9" s="170">
        <f ca="1" t="shared" si="0"/>
      </c>
      <c r="F9" s="104"/>
      <c r="G9" s="98">
        <f t="shared" si="1"/>
        <v>1</v>
      </c>
      <c r="H9" s="81">
        <f t="shared" si="2"/>
        <v>-1</v>
      </c>
      <c r="I9" s="85"/>
      <c r="J9" s="25">
        <f aca="true" t="shared" si="5" ref="J9:J23">IF(AND(B9="",F9="",I9=""),-1,IF(I9="",1-(G9/150+M9/100),I9))</f>
        <v>-1</v>
      </c>
      <c r="M9" s="44">
        <v>0.2632891791796672</v>
      </c>
      <c r="N9" s="44">
        <f ca="1" t="shared" si="3"/>
        <v>0.1446960413571512</v>
      </c>
    </row>
    <row r="10" spans="1:14" ht="15.75">
      <c r="A10" s="110">
        <f t="shared" si="4"/>
      </c>
      <c r="B10" s="119"/>
      <c r="C10" s="17"/>
      <c r="D10" s="172"/>
      <c r="E10" s="170">
        <f ca="1" t="shared" si="0"/>
      </c>
      <c r="F10" s="104"/>
      <c r="G10" s="98">
        <f t="shared" si="1"/>
        <v>1</v>
      </c>
      <c r="H10" s="81">
        <f t="shared" si="2"/>
        <v>-1</v>
      </c>
      <c r="I10" s="85"/>
      <c r="J10" s="25">
        <f t="shared" si="5"/>
        <v>-1</v>
      </c>
      <c r="M10" s="44">
        <v>0.09365557847847938</v>
      </c>
      <c r="N10" s="44">
        <f ca="1" t="shared" si="3"/>
        <v>0.12241143831436341</v>
      </c>
    </row>
    <row r="11" spans="1:14" ht="15.75">
      <c r="A11" s="110">
        <f t="shared" si="4"/>
      </c>
      <c r="B11" s="119"/>
      <c r="C11" s="17"/>
      <c r="D11" s="172"/>
      <c r="E11" s="170">
        <f ca="1" t="shared" si="0"/>
      </c>
      <c r="F11" s="104"/>
      <c r="G11" s="98">
        <f t="shared" si="1"/>
        <v>1</v>
      </c>
      <c r="H11" s="81">
        <f t="shared" si="2"/>
        <v>-1</v>
      </c>
      <c r="I11" s="85"/>
      <c r="J11" s="25">
        <f t="shared" si="5"/>
        <v>-1</v>
      </c>
      <c r="M11" s="44">
        <v>0.042345241334593275</v>
      </c>
      <c r="N11" s="44">
        <f ca="1" t="shared" si="3"/>
        <v>0.6514096728032943</v>
      </c>
    </row>
    <row r="12" spans="1:14" ht="15.75">
      <c r="A12" s="110">
        <f t="shared" si="4"/>
      </c>
      <c r="B12" s="119"/>
      <c r="C12" s="17"/>
      <c r="D12" s="172"/>
      <c r="E12" s="170">
        <f ca="1" t="shared" si="0"/>
      </c>
      <c r="F12" s="104"/>
      <c r="G12" s="98">
        <f t="shared" si="1"/>
        <v>1</v>
      </c>
      <c r="H12" s="81">
        <f t="shared" si="2"/>
        <v>-1</v>
      </c>
      <c r="I12" s="85"/>
      <c r="J12" s="25">
        <f t="shared" si="5"/>
        <v>-1</v>
      </c>
      <c r="M12" s="44">
        <v>0.3796063651785302</v>
      </c>
      <c r="N12" s="44">
        <f ca="1" t="shared" si="3"/>
        <v>0.37522931720090213</v>
      </c>
    </row>
    <row r="13" spans="1:14" ht="15.75">
      <c r="A13" s="110">
        <f t="shared" si="4"/>
      </c>
      <c r="B13" s="119"/>
      <c r="C13" s="17"/>
      <c r="D13" s="172"/>
      <c r="E13" s="170">
        <f ca="1" t="shared" si="0"/>
      </c>
      <c r="F13" s="104"/>
      <c r="G13" s="98">
        <f t="shared" si="1"/>
        <v>1</v>
      </c>
      <c r="H13" s="81">
        <f t="shared" si="2"/>
        <v>-1</v>
      </c>
      <c r="I13" s="85"/>
      <c r="J13" s="25">
        <f t="shared" si="5"/>
        <v>-1</v>
      </c>
      <c r="M13" s="44">
        <v>0.9715883778690118</v>
      </c>
      <c r="N13" s="44">
        <f ca="1" t="shared" si="3"/>
        <v>0.27134258194911065</v>
      </c>
    </row>
    <row r="14" spans="1:14" ht="15.75">
      <c r="A14" s="110">
        <f t="shared" si="4"/>
      </c>
      <c r="B14" s="119"/>
      <c r="C14" s="17"/>
      <c r="D14" s="172"/>
      <c r="E14" s="170">
        <f ca="1" t="shared" si="0"/>
      </c>
      <c r="F14" s="104"/>
      <c r="G14" s="98">
        <f t="shared" si="1"/>
        <v>1</v>
      </c>
      <c r="H14" s="81">
        <f t="shared" si="2"/>
        <v>-1</v>
      </c>
      <c r="I14" s="85"/>
      <c r="J14" s="25">
        <f t="shared" si="5"/>
        <v>-1</v>
      </c>
      <c r="M14" s="44">
        <v>0.9452491985965152</v>
      </c>
      <c r="N14" s="44">
        <f ca="1" t="shared" si="3"/>
        <v>0.580253727974468</v>
      </c>
    </row>
    <row r="15" spans="1:14" ht="15.75">
      <c r="A15" s="110">
        <f t="shared" si="4"/>
      </c>
      <c r="B15" s="119"/>
      <c r="C15" s="17"/>
      <c r="D15" s="172"/>
      <c r="E15" s="170">
        <f ca="1" t="shared" si="0"/>
      </c>
      <c r="F15" s="104"/>
      <c r="G15" s="98">
        <f t="shared" si="1"/>
        <v>1</v>
      </c>
      <c r="H15" s="81">
        <f t="shared" si="2"/>
        <v>-1</v>
      </c>
      <c r="I15" s="85"/>
      <c r="J15" s="25">
        <f t="shared" si="5"/>
        <v>-1</v>
      </c>
      <c r="M15" s="44">
        <v>0.6865613587715118</v>
      </c>
      <c r="N15" s="44">
        <f ca="1" t="shared" si="3"/>
        <v>0.3921891635378427</v>
      </c>
    </row>
    <row r="16" spans="1:14" ht="15.75">
      <c r="A16" s="110">
        <f t="shared" si="4"/>
      </c>
      <c r="B16" s="119"/>
      <c r="C16" s="17"/>
      <c r="D16" s="172"/>
      <c r="E16" s="170">
        <f ca="1" t="shared" si="0"/>
      </c>
      <c r="F16" s="104"/>
      <c r="G16" s="98">
        <f t="shared" si="1"/>
        <v>1</v>
      </c>
      <c r="H16" s="81">
        <f t="shared" si="2"/>
        <v>-1</v>
      </c>
      <c r="I16" s="86"/>
      <c r="J16" s="25">
        <f t="shared" si="5"/>
        <v>-1</v>
      </c>
      <c r="M16" s="44">
        <v>0.1760645671208534</v>
      </c>
      <c r="N16" s="44">
        <f ca="1" t="shared" si="3"/>
        <v>0.6064317058229644</v>
      </c>
    </row>
    <row r="17" spans="1:14" ht="15.75">
      <c r="A17" s="110">
        <f t="shared" si="4"/>
      </c>
      <c r="B17" s="119"/>
      <c r="C17" s="17"/>
      <c r="D17" s="172"/>
      <c r="E17" s="170">
        <f ca="1" t="shared" si="0"/>
      </c>
      <c r="F17" s="104"/>
      <c r="G17" s="98">
        <f t="shared" si="1"/>
        <v>1</v>
      </c>
      <c r="H17" s="81">
        <f t="shared" si="2"/>
        <v>-1</v>
      </c>
      <c r="I17" s="85"/>
      <c r="J17" s="25">
        <f t="shared" si="5"/>
        <v>-1</v>
      </c>
      <c r="M17" s="44">
        <v>0.10076294637491756</v>
      </c>
      <c r="N17" s="44">
        <f ca="1" t="shared" si="3"/>
        <v>0.3476917836836835</v>
      </c>
    </row>
    <row r="18" spans="1:14" ht="15.75">
      <c r="A18" s="110">
        <f t="shared" si="4"/>
      </c>
      <c r="B18" s="119"/>
      <c r="C18" s="17"/>
      <c r="D18" s="172"/>
      <c r="E18" s="170">
        <f ca="1" t="shared" si="0"/>
      </c>
      <c r="F18" s="104"/>
      <c r="G18" s="98">
        <f t="shared" si="1"/>
        <v>1</v>
      </c>
      <c r="H18" s="81">
        <f t="shared" si="2"/>
        <v>-1</v>
      </c>
      <c r="I18" s="85"/>
      <c r="J18" s="25">
        <f t="shared" si="5"/>
        <v>-1</v>
      </c>
      <c r="M18" s="44">
        <v>0.5451249820460538</v>
      </c>
      <c r="N18" s="44">
        <f ca="1" t="shared" si="3"/>
        <v>0.46590005466480533</v>
      </c>
    </row>
    <row r="19" spans="1:14" ht="15.75">
      <c r="A19" s="110">
        <f t="shared" si="4"/>
      </c>
      <c r="B19" s="119"/>
      <c r="C19" s="17"/>
      <c r="D19" s="172"/>
      <c r="E19" s="170">
        <f ca="1" t="shared" si="0"/>
      </c>
      <c r="F19" s="104"/>
      <c r="G19" s="98">
        <f t="shared" si="1"/>
        <v>1</v>
      </c>
      <c r="H19" s="81">
        <f t="shared" si="2"/>
        <v>-1</v>
      </c>
      <c r="I19" s="85"/>
      <c r="J19" s="25">
        <f t="shared" si="5"/>
        <v>-1</v>
      </c>
      <c r="M19" s="44">
        <v>0.0014232861792304874</v>
      </c>
      <c r="N19" s="44">
        <f ca="1" t="shared" si="3"/>
        <v>0.12346894464120373</v>
      </c>
    </row>
    <row r="20" spans="1:14" ht="15.75">
      <c r="A20" s="110">
        <f t="shared" si="4"/>
      </c>
      <c r="B20" s="119"/>
      <c r="C20" s="17"/>
      <c r="D20" s="172"/>
      <c r="E20" s="170">
        <f ca="1" t="shared" si="0"/>
      </c>
      <c r="F20" s="104"/>
      <c r="G20" s="98">
        <f t="shared" si="1"/>
        <v>1</v>
      </c>
      <c r="H20" s="81">
        <f t="shared" si="2"/>
        <v>-1</v>
      </c>
      <c r="I20" s="85"/>
      <c r="J20" s="25">
        <f t="shared" si="5"/>
        <v>-1</v>
      </c>
      <c r="M20" s="44">
        <v>0.07062417376226282</v>
      </c>
      <c r="N20" s="44">
        <f ca="1" t="shared" si="3"/>
        <v>0.9425059602562157</v>
      </c>
    </row>
    <row r="21" spans="1:14" ht="16.5" customHeight="1">
      <c r="A21" s="110">
        <f t="shared" si="4"/>
      </c>
      <c r="B21" s="119"/>
      <c r="C21" s="17"/>
      <c r="D21" s="172"/>
      <c r="E21" s="170">
        <f ca="1" t="shared" si="0"/>
      </c>
      <c r="F21" s="104"/>
      <c r="G21" s="98">
        <f t="shared" si="1"/>
        <v>1</v>
      </c>
      <c r="H21" s="81">
        <f t="shared" si="2"/>
        <v>-1</v>
      </c>
      <c r="I21" s="85"/>
      <c r="J21" s="25">
        <f t="shared" si="5"/>
        <v>-1</v>
      </c>
      <c r="M21" s="44">
        <v>0.006441863349046395</v>
      </c>
      <c r="N21" s="44">
        <f ca="1" t="shared" si="3"/>
        <v>0.3147721199673471</v>
      </c>
    </row>
    <row r="22" spans="1:14" ht="16.5" customHeight="1">
      <c r="A22" s="110">
        <f t="shared" si="4"/>
      </c>
      <c r="B22" s="119"/>
      <c r="C22" s="17"/>
      <c r="D22" s="172"/>
      <c r="E22" s="170">
        <f ca="1" t="shared" si="0"/>
      </c>
      <c r="F22" s="104"/>
      <c r="G22" s="98">
        <f t="shared" si="1"/>
        <v>1</v>
      </c>
      <c r="H22" s="81">
        <f t="shared" si="2"/>
        <v>-1</v>
      </c>
      <c r="I22" s="85"/>
      <c r="J22" s="25">
        <f t="shared" si="5"/>
        <v>-1</v>
      </c>
      <c r="M22" s="44">
        <v>0.49263247813151345</v>
      </c>
      <c r="N22" s="44">
        <f ca="1" t="shared" si="3"/>
        <v>0.8328308159298667</v>
      </c>
    </row>
    <row r="23" spans="1:14" ht="16.5" customHeight="1" thickBot="1">
      <c r="A23" s="110">
        <f t="shared" si="4"/>
      </c>
      <c r="B23" s="120"/>
      <c r="C23" s="121"/>
      <c r="D23" s="176"/>
      <c r="E23" s="170">
        <f ca="1" t="shared" si="0"/>
      </c>
      <c r="F23" s="105"/>
      <c r="G23" s="98">
        <f t="shared" si="1"/>
        <v>1</v>
      </c>
      <c r="H23" s="81">
        <f t="shared" si="2"/>
        <v>-1</v>
      </c>
      <c r="I23" s="87"/>
      <c r="J23" s="40">
        <f t="shared" si="5"/>
        <v>-1</v>
      </c>
      <c r="M23" s="44">
        <v>0.9760087361131355</v>
      </c>
      <c r="N23" s="44">
        <f ca="1" t="shared" si="3"/>
        <v>0.7650686372936284</v>
      </c>
    </row>
    <row r="24" ht="16.5" customHeight="1"/>
    <row r="25" spans="2:8" ht="15.75">
      <c r="B25" s="58" t="s">
        <v>29</v>
      </c>
      <c r="C25" s="136" t="str">
        <f>'Suomen ennätykset'!A1</f>
        <v>Ikäluokka Avoin</v>
      </c>
      <c r="D25" s="57">
        <f>'Suomen ennätykset'!D14</f>
        <v>22</v>
      </c>
      <c r="E25" s="19" t="str">
        <f>'Suomen ennätykset'!B14</f>
        <v>Simo Sistonen</v>
      </c>
      <c r="F25" s="45"/>
      <c r="G25" s="46"/>
      <c r="H25" s="47"/>
    </row>
    <row r="26" spans="2:8" ht="15.75">
      <c r="B26" s="59" t="e">
        <f>'Suomen ennätykset'!#REF!</f>
        <v>#REF!</v>
      </c>
      <c r="C26" s="136" t="s">
        <v>47</v>
      </c>
      <c r="D26" s="57" t="str">
        <f>'Suomen ennätykset'!D29</f>
        <v>-</v>
      </c>
      <c r="E26" s="19" t="str">
        <f>'Suomen ennätykset'!B29</f>
        <v>-</v>
      </c>
      <c r="F26" s="45"/>
      <c r="G26" s="46"/>
      <c r="H26" s="47"/>
    </row>
    <row r="27" spans="2:8" ht="15.75">
      <c r="B27" s="139"/>
      <c r="C27" s="136" t="str">
        <f>'Suomen ennätykset'!A31</f>
        <v>Ikäluokka  20 v </v>
      </c>
      <c r="D27" s="57" t="str">
        <f>'Suomen ennätykset'!D44</f>
        <v>-</v>
      </c>
      <c r="E27" s="19" t="str">
        <f>'Suomen ennätykset'!B44</f>
        <v>-</v>
      </c>
      <c r="F27" s="45"/>
      <c r="G27" s="46"/>
      <c r="H27" s="47"/>
    </row>
    <row r="28" spans="2:8" ht="15.75">
      <c r="B28" s="161"/>
      <c r="C28" s="136" t="str">
        <f>'Suomen ennätykset'!A46</f>
        <v>Ikäluokka 50 v </v>
      </c>
      <c r="D28" s="57">
        <f>'Suomen ennätykset'!D59</f>
        <v>5</v>
      </c>
      <c r="E28" s="19" t="str">
        <f>'Suomen ennätykset'!B59</f>
        <v>Pasi Kallionsivu</v>
      </c>
      <c r="F28" s="45"/>
      <c r="G28" s="46"/>
      <c r="H28" s="47"/>
    </row>
    <row r="29" spans="2:8" ht="15.75">
      <c r="B29" s="140"/>
      <c r="C29" s="135" t="str">
        <f>'Suomen ennätykset'!A61</f>
        <v>Ikäluokka  60 v </v>
      </c>
      <c r="D29" s="57" t="str">
        <f>'Suomen ennätykset'!D74</f>
        <v>-</v>
      </c>
      <c r="E29" s="19" t="str">
        <f>'Suomen ennätykset'!B74</f>
        <v>-</v>
      </c>
      <c r="F29" s="54"/>
      <c r="G29" s="55"/>
      <c r="H29" s="56"/>
    </row>
    <row r="33" ht="12.75">
      <c r="B33" t="s">
        <v>92</v>
      </c>
    </row>
  </sheetData>
  <sheetProtection/>
  <protectedRanges>
    <protectedRange sqref="I4:I23 F4:F23" name="Alue1"/>
    <protectedRange sqref="B4:C23 D4:D9" name="Alue1_3"/>
    <protectedRange sqref="D10:D23" name="Alue1_4"/>
    <protectedRange sqref="E4:E23" name="Alue1_5"/>
  </protectedRanges>
  <conditionalFormatting sqref="J4:J23">
    <cfRule type="cellIs" priority="1" dxfId="62" operator="lessThan" stopIfTrue="1">
      <formula>1</formula>
    </cfRule>
  </conditionalFormatting>
  <conditionalFormatting sqref="H4:H23">
    <cfRule type="cellIs" priority="2" dxfId="0" operator="equal" stopIfTrue="1">
      <formula>-1</formula>
    </cfRule>
  </conditionalFormatting>
  <conditionalFormatting sqref="G4:G23">
    <cfRule type="cellIs" priority="3" dxfId="0" operator="lessThanOrEqual" stopIfTrue="1">
      <formula>1</formula>
    </cfRule>
  </conditionalFormatting>
  <conditionalFormatting sqref="F4:F23">
    <cfRule type="cellIs" priority="4" dxfId="5" operator="lessThanOrEqual" stopIfTrue="1">
      <formula>120</formula>
    </cfRule>
  </conditionalFormatting>
  <conditionalFormatting sqref="E4:E23">
    <cfRule type="cellIs" priority="9" dxfId="4" operator="lessThanOrEqual" stopIfTrue="1">
      <formula>20</formula>
    </cfRule>
    <cfRule type="cellIs" priority="10" dxfId="3" operator="between" stopIfTrue="1">
      <formula>50</formula>
      <formula>60</formula>
    </cfRule>
  </conditionalFormatting>
  <printOptions/>
  <pageMargins left="0.78740157480315" right="0.78740157480315" top="0.984251968503937" bottom="0.984251968503937" header="0.511811023622047" footer="0.511811023622047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I15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2" max="2" width="30.421875" style="0" customWidth="1"/>
    <col min="3" max="3" width="20.140625" style="0" customWidth="1"/>
    <col min="4" max="4" width="10.8515625" style="0" customWidth="1"/>
    <col min="5" max="5" width="11.28125" style="0" customWidth="1"/>
    <col min="6" max="6" width="14.57421875" style="0" customWidth="1"/>
    <col min="7" max="7" width="12.7109375" style="0" customWidth="1"/>
    <col min="8" max="8" width="11.00390625" style="0" customWidth="1"/>
    <col min="9" max="9" width="15.8515625" style="0" customWidth="1"/>
  </cols>
  <sheetData>
    <row r="3" spans="1:9" ht="16.5" thickBot="1">
      <c r="A3" s="20" t="s">
        <v>186</v>
      </c>
      <c r="B3" s="181" t="s">
        <v>112</v>
      </c>
      <c r="C3" s="181" t="s">
        <v>109</v>
      </c>
      <c r="D3" s="181" t="s">
        <v>113</v>
      </c>
      <c r="E3" s="182" t="s">
        <v>7</v>
      </c>
      <c r="F3" s="183" t="s">
        <v>3</v>
      </c>
      <c r="G3" s="183" t="s">
        <v>4</v>
      </c>
      <c r="H3" s="183" t="s">
        <v>5</v>
      </c>
      <c r="I3" s="183" t="s">
        <v>2</v>
      </c>
    </row>
    <row r="4" spans="2:9" ht="15.75">
      <c r="B4" s="116" t="s">
        <v>171</v>
      </c>
      <c r="C4" s="205" t="s">
        <v>122</v>
      </c>
      <c r="D4" s="201">
        <v>3</v>
      </c>
      <c r="E4" s="170" t="str">
        <f ca="1">IF(B4="","",IF(OR(D4="",YEAR(NOW())-D4&gt;1900),"Avoin",IF(YEAR(NOW())-D4&gt;=60,60,IF(YEAR(NOW())-D4&gt;=50,50,IF(YEAR(NOW())-D4&gt;20,"Avoin",IF(YEAR(NOW())-D4&lt;=17,17,20))))))</f>
        <v>Avoin</v>
      </c>
      <c r="F4" s="106">
        <v>69.9</v>
      </c>
      <c r="G4" s="100">
        <f>IF(AND(B4="",F4=""),1,IF(F4="",0,CEILING(F4,2.5)))</f>
        <v>70</v>
      </c>
      <c r="H4" s="83">
        <f>IF(F4="",-1,G4-F4)</f>
        <v>0.09999999999999432</v>
      </c>
      <c r="I4" s="147">
        <v>22</v>
      </c>
    </row>
    <row r="5" spans="2:9" ht="15.75">
      <c r="B5" s="118" t="s">
        <v>126</v>
      </c>
      <c r="C5" s="18" t="s">
        <v>122</v>
      </c>
      <c r="D5" s="178">
        <v>3</v>
      </c>
      <c r="E5" s="170" t="str">
        <f ca="1">IF(B5="","",IF(OR(D5="",YEAR(NOW())-D5&gt;1900),"Avoin",IF(YEAR(NOW())-D5&gt;=60,60,IF(YEAR(NOW())-D5&gt;=50,50,IF(YEAR(NOW())-D5&gt;20,"Avoin",IF(YEAR(NOW())-D5&lt;=17,17,20))))))</f>
        <v>Avoin</v>
      </c>
      <c r="F5" s="107">
        <v>73.7</v>
      </c>
      <c r="G5" s="99">
        <f>IF(AND(B5="",F5=""),1,IF(F5="",0,CEILING(F5,2.5)))</f>
        <v>75</v>
      </c>
      <c r="H5" s="82">
        <f>IF(F5="",-1,G5-F5)</f>
        <v>1.2999999999999972</v>
      </c>
      <c r="I5" s="88">
        <v>22</v>
      </c>
    </row>
    <row r="6" spans="2:9" ht="15.75">
      <c r="B6" s="119" t="s">
        <v>146</v>
      </c>
      <c r="C6" s="206" t="s">
        <v>122</v>
      </c>
      <c r="D6" s="175">
        <v>3</v>
      </c>
      <c r="E6" s="170" t="str">
        <f ca="1">IF(B6="","",IF(OR(D6="",YEAR(NOW())-D6&gt;1900),"Avoin",IF(YEAR(NOW())-D6&gt;=60,60,IF(YEAR(NOW())-D6&gt;=50,50,IF(YEAR(NOW())-D6&gt;20,"Avoin",IF(YEAR(NOW())-D6&lt;=17,17,20))))))</f>
        <v>Avoin</v>
      </c>
      <c r="F6" s="107">
        <v>80.4</v>
      </c>
      <c r="G6" s="99">
        <f>IF(AND(B6="",F6=""),1,IF(F6="",0,CEILING(F6,2.5)))</f>
        <v>82.5</v>
      </c>
      <c r="H6" s="82">
        <f>IF(F6="",-1,G6-F6)</f>
        <v>2.0999999999999943</v>
      </c>
      <c r="I6" s="207">
        <v>24</v>
      </c>
    </row>
    <row r="7" spans="8:9" ht="18.75" thickBot="1">
      <c r="H7" s="220" t="s">
        <v>196</v>
      </c>
      <c r="I7" s="219">
        <v>68</v>
      </c>
    </row>
    <row r="8" spans="1:9" ht="15.75">
      <c r="A8" s="20" t="s">
        <v>187</v>
      </c>
      <c r="B8" s="122" t="s">
        <v>133</v>
      </c>
      <c r="C8" s="171" t="s">
        <v>128</v>
      </c>
      <c r="D8" s="208">
        <v>3</v>
      </c>
      <c r="E8" s="209" t="str">
        <f ca="1">IF(B8="","",IF(OR(D8="",YEAR(NOW())-D8&gt;1900),"Avoin",IF(YEAR(NOW())-D8&gt;=60,60,IF(YEAR(NOW())-D8&gt;=50,50,IF(YEAR(NOW())-D8&gt;20,"Avoin",IF(YEAR(NOW())-D8&lt;=17,17,20))))))</f>
        <v>Avoin</v>
      </c>
      <c r="F8" s="210">
        <v>65.8</v>
      </c>
      <c r="G8" s="211">
        <f>IF(AND(B8="",F8=""),1,IF(F8="",0,CEILING(F8*0.666666,2.5)))</f>
        <v>45</v>
      </c>
      <c r="H8" s="212">
        <f>IF(F8="",-1,-(F8*0.666666)+G8)</f>
        <v>1.1333772000000053</v>
      </c>
      <c r="I8" s="207">
        <v>25</v>
      </c>
    </row>
    <row r="9" spans="2:9" ht="15.75">
      <c r="B9" s="118" t="s">
        <v>141</v>
      </c>
      <c r="C9" s="18" t="s">
        <v>128</v>
      </c>
      <c r="D9" s="178">
        <v>3</v>
      </c>
      <c r="E9" s="170" t="str">
        <f ca="1">IF(B9="","",IF(OR(D9="",YEAR(NOW())-D9&gt;1900),"Avoin",IF(YEAR(NOW())-D9&gt;=60,60,IF(YEAR(NOW())-D9&gt;=50,50,IF(YEAR(NOW())-D9&gt;20,"Avoin",IF(YEAR(NOW())-D9&lt;=17,17,20))))))</f>
        <v>Avoin</v>
      </c>
      <c r="F9" s="107">
        <v>75.4</v>
      </c>
      <c r="G9" s="99">
        <f>IF(AND(B9="",F9=""),1,IF(F9="",0,CEILING(F9,2.5)))</f>
        <v>77.5</v>
      </c>
      <c r="H9" s="82">
        <f>IF(F9="",-1,G9-F9)</f>
        <v>2.0999999999999943</v>
      </c>
      <c r="I9" s="88">
        <v>24</v>
      </c>
    </row>
    <row r="10" spans="2:9" ht="15.75">
      <c r="B10" s="119" t="s">
        <v>127</v>
      </c>
      <c r="C10" s="17" t="s">
        <v>128</v>
      </c>
      <c r="D10" s="175">
        <v>3</v>
      </c>
      <c r="E10" s="170" t="str">
        <f ca="1">IF(B10="","",IF(OR(D10="",YEAR(NOW())-D10&gt;1900),"Avoin",IF(YEAR(NOW())-D10&gt;=60,60,IF(YEAR(NOW())-D10&gt;=50,50,IF(YEAR(NOW())-D10&gt;20,"Avoin",IF(YEAR(NOW())-D10&lt;=17,17,20))))))</f>
        <v>Avoin</v>
      </c>
      <c r="F10" s="107">
        <v>85</v>
      </c>
      <c r="G10" s="99">
        <v>85</v>
      </c>
      <c r="H10" s="82">
        <f>IF(F10="",-1,G10-F10)</f>
        <v>0</v>
      </c>
      <c r="I10" s="213">
        <v>16</v>
      </c>
    </row>
    <row r="11" spans="8:9" ht="18">
      <c r="H11" s="220" t="s">
        <v>196</v>
      </c>
      <c r="I11" s="219">
        <v>65</v>
      </c>
    </row>
    <row r="12" spans="1:9" ht="15.75">
      <c r="A12" s="20" t="s">
        <v>188</v>
      </c>
      <c r="B12" s="118" t="s">
        <v>168</v>
      </c>
      <c r="C12" s="18" t="s">
        <v>197</v>
      </c>
      <c r="D12" s="214">
        <v>2</v>
      </c>
      <c r="E12" s="215" t="s">
        <v>195</v>
      </c>
      <c r="F12" s="210">
        <v>79.5</v>
      </c>
      <c r="G12" s="99">
        <f>IF(AND(B12="",F12=""),1,IF(F12="",0,CEILING(F12,2.5)))</f>
        <v>80</v>
      </c>
      <c r="H12" s="82">
        <f>IF(F12="",-1,G12-F12)</f>
        <v>0.5</v>
      </c>
      <c r="I12" s="88">
        <v>25</v>
      </c>
    </row>
    <row r="13" spans="2:9" ht="15.75">
      <c r="B13" s="118" t="s">
        <v>164</v>
      </c>
      <c r="C13" s="17" t="s">
        <v>124</v>
      </c>
      <c r="D13" s="172">
        <v>3</v>
      </c>
      <c r="E13" s="170" t="str">
        <f ca="1">IF(B13="","",IF(OR(D13="",YEAR(NOW())-D13&gt;1900),"Avoin",IF(YEAR(NOW())-D13&gt;=60,60,IF(YEAR(NOW())-D13&gt;=50,50,IF(YEAR(NOW())-D13&gt;20,"Avoin",IF(YEAR(NOW())-D13&lt;=17,17,20))))))</f>
        <v>Avoin</v>
      </c>
      <c r="F13" s="107">
        <v>74.3</v>
      </c>
      <c r="G13" s="100">
        <f>IF(AND(B13="",F13=""),1,IF(F13="",0,CEILING(F13,2.5)))</f>
        <v>75</v>
      </c>
      <c r="H13" s="83">
        <f>IF(F13="",-1,G13-F13)</f>
        <v>0.7000000000000028</v>
      </c>
      <c r="I13" s="88">
        <v>18</v>
      </c>
    </row>
    <row r="14" spans="2:9" ht="15.75">
      <c r="B14" s="118" t="s">
        <v>163</v>
      </c>
      <c r="C14" s="17" t="s">
        <v>124</v>
      </c>
      <c r="D14" s="172">
        <v>3</v>
      </c>
      <c r="E14" s="170" t="str">
        <f ca="1">IF(B14="","",IF(OR(D14="",YEAR(NOW())-D14&gt;1900),"Avoin",IF(YEAR(NOW())-D14&gt;=60,60,IF(YEAR(NOW())-D14&gt;=50,50,IF(YEAR(NOW())-D14&gt;20,"Avoin",IF(YEAR(NOW())-D14&lt;=17,17,20))))))</f>
        <v>Avoin</v>
      </c>
      <c r="F14" s="107">
        <v>76.6</v>
      </c>
      <c r="G14" s="100">
        <f>IF(AND(B14="",F14=""),1,IF(F14="",0,CEILING(F14,2.5)))</f>
        <v>77.5</v>
      </c>
      <c r="H14" s="83">
        <f>IF(F14="",-1,G14-F14)</f>
        <v>0.9000000000000057</v>
      </c>
      <c r="I14" s="88">
        <v>16</v>
      </c>
    </row>
    <row r="15" spans="8:9" ht="18">
      <c r="H15" s="220" t="s">
        <v>196</v>
      </c>
      <c r="I15" s="219">
        <v>59</v>
      </c>
    </row>
  </sheetData>
  <sheetProtection/>
  <protectedRanges>
    <protectedRange sqref="I4" name="Alue2_1"/>
    <protectedRange sqref="F4" name="Alue1_2"/>
    <protectedRange sqref="E4" name="Alue1_4_1"/>
    <protectedRange sqref="B4:D4" name="Alue1_1_1"/>
    <protectedRange sqref="D5" name="Alue1_5"/>
    <protectedRange sqref="E5" name="Alue1_1_3"/>
    <protectedRange sqref="I6 F6" name="Alue1_7"/>
    <protectedRange sqref="E6" name="Alue1_2_2"/>
    <protectedRange sqref="B6:D6" name="Alue1_3_2"/>
    <protectedRange sqref="F8" name="Alue1_9"/>
    <protectedRange sqref="I8" name="Alue2_3"/>
    <protectedRange sqref="E8" name="Alue1_2_4"/>
    <protectedRange sqref="B8:D8" name="Alue1_3_4"/>
    <protectedRange sqref="E9" name="Alue1_1_5"/>
    <protectedRange sqref="I10 F10 B10:D10" name="Alue1_11"/>
    <protectedRange sqref="E10" name="Alue1_2_6"/>
    <protectedRange sqref="E12" name="Alue1_1_7"/>
    <protectedRange sqref="I13" name="Alue2_5"/>
    <protectedRange sqref="F13 B13:D13" name="Alue1_13"/>
    <protectedRange sqref="E13" name="Alue1_4_3"/>
    <protectedRange sqref="I14" name="Alue2_7"/>
    <protectedRange sqref="F14 B14:D14" name="Alue1_15"/>
    <protectedRange sqref="E14" name="Alue1_4_5"/>
  </protectedRanges>
  <conditionalFormatting sqref="H4">
    <cfRule type="cellIs" priority="49" dxfId="0" operator="equal" stopIfTrue="1">
      <formula>-1</formula>
    </cfRule>
  </conditionalFormatting>
  <conditionalFormatting sqref="G4">
    <cfRule type="cellIs" priority="50" dxfId="0" operator="lessThanOrEqual" stopIfTrue="1">
      <formula>1</formula>
    </cfRule>
  </conditionalFormatting>
  <conditionalFormatting sqref="F4">
    <cfRule type="cellIs" priority="51" dxfId="5" operator="lessThanOrEqual" stopIfTrue="1">
      <formula>65</formula>
    </cfRule>
    <cfRule type="cellIs" priority="52" dxfId="5" operator="greaterThan" stopIfTrue="1">
      <formula>70</formula>
    </cfRule>
  </conditionalFormatting>
  <conditionalFormatting sqref="E4">
    <cfRule type="cellIs" priority="53" dxfId="4" operator="lessThanOrEqual" stopIfTrue="1">
      <formula>20</formula>
    </cfRule>
    <cfRule type="cellIs" priority="54" dxfId="3" operator="between" stopIfTrue="1">
      <formula>50</formula>
      <formula>60</formula>
    </cfRule>
  </conditionalFormatting>
  <conditionalFormatting sqref="H5">
    <cfRule type="cellIs" priority="43" dxfId="0" operator="equal" stopIfTrue="1">
      <formula>-1</formula>
    </cfRule>
  </conditionalFormatting>
  <conditionalFormatting sqref="G5">
    <cfRule type="cellIs" priority="44" dxfId="0" operator="lessThanOrEqual" stopIfTrue="1">
      <formula>1</formula>
    </cfRule>
  </conditionalFormatting>
  <conditionalFormatting sqref="F5">
    <cfRule type="cellIs" priority="45" dxfId="5" operator="lessThanOrEqual" stopIfTrue="1">
      <formula>70</formula>
    </cfRule>
    <cfRule type="cellIs" priority="46" dxfId="5" operator="greaterThan" stopIfTrue="1">
      <formula>80</formula>
    </cfRule>
  </conditionalFormatting>
  <conditionalFormatting sqref="E5">
    <cfRule type="cellIs" priority="47" dxfId="4" operator="lessThanOrEqual" stopIfTrue="1">
      <formula>20</formula>
    </cfRule>
    <cfRule type="cellIs" priority="48" dxfId="3" operator="between" stopIfTrue="1">
      <formula>50</formula>
      <formula>60</formula>
    </cfRule>
  </conditionalFormatting>
  <conditionalFormatting sqref="H6">
    <cfRule type="cellIs" priority="37" dxfId="0" operator="equal" stopIfTrue="1">
      <formula>-1</formula>
    </cfRule>
  </conditionalFormatting>
  <conditionalFormatting sqref="G6">
    <cfRule type="cellIs" priority="38" dxfId="0" operator="lessThanOrEqual" stopIfTrue="1">
      <formula>1</formula>
    </cfRule>
  </conditionalFormatting>
  <conditionalFormatting sqref="F6">
    <cfRule type="cellIs" priority="39" dxfId="5" operator="lessThanOrEqual" stopIfTrue="1">
      <formula>90</formula>
    </cfRule>
    <cfRule type="cellIs" priority="40" dxfId="5" operator="greaterThan" stopIfTrue="1">
      <formula>100</formula>
    </cfRule>
  </conditionalFormatting>
  <conditionalFormatting sqref="E6">
    <cfRule type="cellIs" priority="41" dxfId="4" operator="lessThanOrEqual" stopIfTrue="1">
      <formula>20</formula>
    </cfRule>
    <cfRule type="cellIs" priority="42" dxfId="3" operator="between" stopIfTrue="1">
      <formula>50</formula>
      <formula>60</formula>
    </cfRule>
  </conditionalFormatting>
  <conditionalFormatting sqref="H8">
    <cfRule type="cellIs" priority="31" dxfId="0" operator="equal" stopIfTrue="1">
      <formula>-1</formula>
    </cfRule>
  </conditionalFormatting>
  <conditionalFormatting sqref="G8">
    <cfRule type="cellIs" priority="32" dxfId="0" operator="lessThanOrEqual" stopIfTrue="1">
      <formula>1</formula>
    </cfRule>
  </conditionalFormatting>
  <conditionalFormatting sqref="F8">
    <cfRule type="cellIs" priority="33" dxfId="5" operator="lessThanOrEqual" stopIfTrue="1">
      <formula>60</formula>
    </cfRule>
    <cfRule type="cellIs" priority="34" dxfId="0" operator="greaterThan" stopIfTrue="1">
      <formula>70</formula>
    </cfRule>
  </conditionalFormatting>
  <conditionalFormatting sqref="E8">
    <cfRule type="cellIs" priority="35" dxfId="4" operator="lessThanOrEqual" stopIfTrue="1">
      <formula>20</formula>
    </cfRule>
    <cfRule type="cellIs" priority="36" dxfId="3" operator="between" stopIfTrue="1">
      <formula>50</formula>
      <formula>60</formula>
    </cfRule>
  </conditionalFormatting>
  <conditionalFormatting sqref="H9">
    <cfRule type="cellIs" priority="25" dxfId="0" operator="equal" stopIfTrue="1">
      <formula>-1</formula>
    </cfRule>
  </conditionalFormatting>
  <conditionalFormatting sqref="G9">
    <cfRule type="cellIs" priority="26" dxfId="0" operator="lessThanOrEqual" stopIfTrue="1">
      <formula>1</formula>
    </cfRule>
  </conditionalFormatting>
  <conditionalFormatting sqref="F9">
    <cfRule type="cellIs" priority="27" dxfId="5" operator="lessThanOrEqual" stopIfTrue="1">
      <formula>70</formula>
    </cfRule>
    <cfRule type="cellIs" priority="28" dxfId="5" operator="greaterThan" stopIfTrue="1">
      <formula>80</formula>
    </cfRule>
  </conditionalFormatting>
  <conditionalFormatting sqref="E9">
    <cfRule type="cellIs" priority="29" dxfId="4" operator="lessThanOrEqual" stopIfTrue="1">
      <formula>20</formula>
    </cfRule>
    <cfRule type="cellIs" priority="30" dxfId="3" operator="between" stopIfTrue="1">
      <formula>50</formula>
      <formula>60</formula>
    </cfRule>
  </conditionalFormatting>
  <conditionalFormatting sqref="H10">
    <cfRule type="cellIs" priority="19" dxfId="0" operator="equal" stopIfTrue="1">
      <formula>-1</formula>
    </cfRule>
  </conditionalFormatting>
  <conditionalFormatting sqref="G10">
    <cfRule type="cellIs" priority="20" dxfId="0" operator="lessThanOrEqual" stopIfTrue="1">
      <formula>1</formula>
    </cfRule>
  </conditionalFormatting>
  <conditionalFormatting sqref="F10">
    <cfRule type="cellIs" priority="21" dxfId="5" operator="lessThanOrEqual" stopIfTrue="1">
      <formula>90</formula>
    </cfRule>
    <cfRule type="cellIs" priority="22" dxfId="5" operator="greaterThan" stopIfTrue="1">
      <formula>100</formula>
    </cfRule>
  </conditionalFormatting>
  <conditionalFormatting sqref="E10">
    <cfRule type="cellIs" priority="23" dxfId="4" operator="lessThanOrEqual" stopIfTrue="1">
      <formula>20</formula>
    </cfRule>
    <cfRule type="cellIs" priority="24" dxfId="3" operator="between" stopIfTrue="1">
      <formula>50</formula>
      <formula>60</formula>
    </cfRule>
  </conditionalFormatting>
  <conditionalFormatting sqref="H12">
    <cfRule type="cellIs" priority="13" dxfId="0" operator="equal" stopIfTrue="1">
      <formula>-1</formula>
    </cfRule>
  </conditionalFormatting>
  <conditionalFormatting sqref="G12">
    <cfRule type="cellIs" priority="14" dxfId="0" operator="lessThanOrEqual" stopIfTrue="1">
      <formula>1</formula>
    </cfRule>
  </conditionalFormatting>
  <conditionalFormatting sqref="F12">
    <cfRule type="cellIs" priority="15" dxfId="5" operator="lessThanOrEqual" stopIfTrue="1">
      <formula>70</formula>
    </cfRule>
    <cfRule type="cellIs" priority="16" dxfId="5" operator="greaterThan" stopIfTrue="1">
      <formula>80</formula>
    </cfRule>
  </conditionalFormatting>
  <conditionalFormatting sqref="E12">
    <cfRule type="cellIs" priority="17" dxfId="4" operator="lessThanOrEqual" stopIfTrue="1">
      <formula>20</formula>
    </cfRule>
    <cfRule type="cellIs" priority="18" dxfId="3" operator="between" stopIfTrue="1">
      <formula>50</formula>
      <formula>60</formula>
    </cfRule>
  </conditionalFormatting>
  <conditionalFormatting sqref="H13">
    <cfRule type="cellIs" priority="7" dxfId="0" operator="equal" stopIfTrue="1">
      <formula>-1</formula>
    </cfRule>
  </conditionalFormatting>
  <conditionalFormatting sqref="G13">
    <cfRule type="cellIs" priority="8" dxfId="0" operator="lessThanOrEqual" stopIfTrue="1">
      <formula>1</formula>
    </cfRule>
  </conditionalFormatting>
  <conditionalFormatting sqref="F13">
    <cfRule type="cellIs" priority="9" dxfId="5" operator="lessThanOrEqual" stopIfTrue="1">
      <formula>65</formula>
    </cfRule>
    <cfRule type="cellIs" priority="10" dxfId="5" operator="greaterThan" stopIfTrue="1">
      <formula>70</formula>
    </cfRule>
  </conditionalFormatting>
  <conditionalFormatting sqref="E13">
    <cfRule type="cellIs" priority="11" dxfId="4" operator="lessThanOrEqual" stopIfTrue="1">
      <formula>20</formula>
    </cfRule>
    <cfRule type="cellIs" priority="12" dxfId="3" operator="between" stopIfTrue="1">
      <formula>50</formula>
      <formula>60</formula>
    </cfRule>
  </conditionalFormatting>
  <conditionalFormatting sqref="H14">
    <cfRule type="cellIs" priority="1" dxfId="0" operator="equal" stopIfTrue="1">
      <formula>-1</formula>
    </cfRule>
  </conditionalFormatting>
  <conditionalFormatting sqref="G14">
    <cfRule type="cellIs" priority="2" dxfId="0" operator="lessThanOrEqual" stopIfTrue="1">
      <formula>1</formula>
    </cfRule>
  </conditionalFormatting>
  <conditionalFormatting sqref="F14">
    <cfRule type="cellIs" priority="3" dxfId="5" operator="lessThanOrEqual" stopIfTrue="1">
      <formula>65</formula>
    </cfRule>
    <cfRule type="cellIs" priority="4" dxfId="5" operator="greaterThan" stopIfTrue="1">
      <formula>70</formula>
    </cfRule>
  </conditionalFormatting>
  <conditionalFormatting sqref="E14">
    <cfRule type="cellIs" priority="5" dxfId="4" operator="lessThanOrEqual" stopIfTrue="1">
      <formula>20</formula>
    </cfRule>
    <cfRule type="cellIs" priority="6" dxfId="3" operator="between" stopIfTrue="1">
      <formula>50</formula>
      <formula>60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39"/>
  <sheetViews>
    <sheetView zoomScalePageLayoutView="0" workbookViewId="0" topLeftCell="A10">
      <selection activeCell="A3" sqref="A3"/>
    </sheetView>
  </sheetViews>
  <sheetFormatPr defaultColWidth="9.140625" defaultRowHeight="12.75"/>
  <cols>
    <col min="1" max="1" width="169.00390625" style="0" bestFit="1" customWidth="1"/>
  </cols>
  <sheetData>
    <row r="1" ht="12.75">
      <c r="A1" s="2" t="s">
        <v>91</v>
      </c>
    </row>
    <row r="3" ht="12.75">
      <c r="A3" t="s">
        <v>34</v>
      </c>
    </row>
    <row r="5" ht="12.75">
      <c r="A5" t="s">
        <v>46</v>
      </c>
    </row>
    <row r="7" ht="12.75">
      <c r="A7" t="s">
        <v>38</v>
      </c>
    </row>
    <row r="8" ht="12.75">
      <c r="A8" s="2" t="s">
        <v>45</v>
      </c>
    </row>
    <row r="10" ht="12.75">
      <c r="A10" t="s">
        <v>36</v>
      </c>
    </row>
    <row r="11" ht="12.75">
      <c r="A11" t="s">
        <v>37</v>
      </c>
    </row>
    <row r="12" ht="12.75">
      <c r="A12" t="s">
        <v>35</v>
      </c>
    </row>
    <row r="14" ht="12.75">
      <c r="A14" t="s">
        <v>33</v>
      </c>
    </row>
    <row r="15" ht="12.75">
      <c r="A15" t="s">
        <v>32</v>
      </c>
    </row>
    <row r="16" ht="12.75">
      <c r="A16" t="s">
        <v>84</v>
      </c>
    </row>
    <row r="17" ht="12.75">
      <c r="A17" t="s">
        <v>85</v>
      </c>
    </row>
    <row r="18" ht="12.75">
      <c r="A18" t="s">
        <v>86</v>
      </c>
    </row>
    <row r="20" ht="12.75">
      <c r="A20" t="s">
        <v>87</v>
      </c>
    </row>
    <row r="22" ht="12.75">
      <c r="A22" t="s">
        <v>39</v>
      </c>
    </row>
    <row r="23" ht="12.75">
      <c r="A23" t="s">
        <v>40</v>
      </c>
    </row>
    <row r="24" ht="12.75">
      <c r="A24" t="s">
        <v>41</v>
      </c>
    </row>
    <row r="26" ht="12.75">
      <c r="A26" t="s">
        <v>88</v>
      </c>
    </row>
    <row r="28" ht="12.75">
      <c r="A28" t="s">
        <v>42</v>
      </c>
    </row>
    <row r="29" ht="12.75">
      <c r="A29" t="s">
        <v>49</v>
      </c>
    </row>
    <row r="30" ht="12.75">
      <c r="A30" t="s">
        <v>43</v>
      </c>
    </row>
    <row r="32" ht="12.75">
      <c r="A32" t="s">
        <v>44</v>
      </c>
    </row>
    <row r="34" ht="12.75">
      <c r="A34" t="s">
        <v>50</v>
      </c>
    </row>
    <row r="35" ht="12.75">
      <c r="A35" t="s">
        <v>51</v>
      </c>
    </row>
    <row r="37" ht="12.75">
      <c r="A37" t="s">
        <v>89</v>
      </c>
    </row>
    <row r="39" ht="12.75">
      <c r="A39" t="s">
        <v>90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1"/>
  <dimension ref="A1:I269"/>
  <sheetViews>
    <sheetView zoomScalePageLayoutView="0" workbookViewId="0" topLeftCell="B1">
      <selection activeCell="K11" sqref="K11"/>
    </sheetView>
  </sheetViews>
  <sheetFormatPr defaultColWidth="9.140625" defaultRowHeight="12.75"/>
  <cols>
    <col min="1" max="1" width="3.421875" style="0" hidden="1" customWidth="1"/>
    <col min="2" max="2" width="26.28125" style="0" customWidth="1"/>
    <col min="3" max="3" width="8.28125" style="130" customWidth="1"/>
    <col min="4" max="4" width="9.00390625" style="0" customWidth="1"/>
    <col min="5" max="5" width="16.7109375" style="0" customWidth="1"/>
    <col min="6" max="6" width="11.57421875" style="76" customWidth="1"/>
    <col min="7" max="7" width="9.140625" style="69" customWidth="1"/>
  </cols>
  <sheetData>
    <row r="1" spans="2:9" ht="16.5" thickBot="1">
      <c r="B1" s="20" t="s">
        <v>13</v>
      </c>
      <c r="F1" s="151" t="s">
        <v>52</v>
      </c>
      <c r="I1" s="152" t="s">
        <v>83</v>
      </c>
    </row>
    <row r="2" ht="15.75">
      <c r="B2" s="20"/>
    </row>
    <row r="3" spans="2:7" ht="15.75">
      <c r="B3" s="20" t="s">
        <v>1</v>
      </c>
      <c r="C3" s="131" t="s">
        <v>3</v>
      </c>
      <c r="D3" s="20" t="s">
        <v>4</v>
      </c>
      <c r="E3" s="20" t="s">
        <v>14</v>
      </c>
      <c r="F3" s="77">
        <f>'M+100'!M23</f>
        <v>0.9760087361131355</v>
      </c>
      <c r="G3" s="78"/>
    </row>
    <row r="4" spans="1:7" ht="15" customHeight="1">
      <c r="A4">
        <v>1</v>
      </c>
      <c r="B4" s="80" t="str">
        <f>'N-65'!B4</f>
        <v>Alik Yliheikkilä Juulia</v>
      </c>
      <c r="C4" s="132">
        <f>'N-65'!F4</f>
        <v>63.9</v>
      </c>
      <c r="D4" s="80">
        <f>'N-65'!G4</f>
        <v>45</v>
      </c>
      <c r="E4" s="142"/>
      <c r="F4" s="79">
        <f>'N-65'!M5</f>
        <v>0.09951603965231448</v>
      </c>
      <c r="G4" s="78">
        <f aca="true" t="shared" si="0" ref="G4:G67">IF(D4=1,1000,D4)</f>
        <v>45</v>
      </c>
    </row>
    <row r="5" spans="1:7" ht="15" customHeight="1">
      <c r="A5">
        <v>2</v>
      </c>
      <c r="B5" s="80" t="str">
        <f>'N-65'!B5</f>
        <v>Kapt Maunu Camilla</v>
      </c>
      <c r="C5" s="132">
        <f>'N-65'!F5</f>
        <v>59.2</v>
      </c>
      <c r="D5" s="80">
        <f>'N-65'!G5</f>
        <v>40</v>
      </c>
      <c r="E5" s="142"/>
      <c r="F5" s="79">
        <f>'N-65'!M6</f>
        <v>0.1</v>
      </c>
      <c r="G5" s="78">
        <f t="shared" si="0"/>
        <v>40</v>
      </c>
    </row>
    <row r="6" spans="1:7" ht="15" customHeight="1">
      <c r="A6">
        <v>3</v>
      </c>
      <c r="B6" s="80">
        <f>'N-65'!B6</f>
        <v>0</v>
      </c>
      <c r="C6" s="132">
        <f>'N-65'!F6</f>
        <v>0</v>
      </c>
      <c r="D6" s="80">
        <f>'N-65'!G6</f>
        <v>1</v>
      </c>
      <c r="E6" s="142"/>
      <c r="F6" s="79">
        <f>'N-65'!M7</f>
        <v>0.20937910765100876</v>
      </c>
      <c r="G6" s="78">
        <f t="shared" si="0"/>
        <v>1000</v>
      </c>
    </row>
    <row r="7" spans="1:7" ht="15.75">
      <c r="A7">
        <v>4</v>
      </c>
      <c r="B7" s="80">
        <f>'N-65'!B7</f>
        <v>0</v>
      </c>
      <c r="C7" s="132">
        <f>'N-65'!F7</f>
        <v>0</v>
      </c>
      <c r="D7" s="80">
        <f>'N-65'!G7</f>
        <v>1</v>
      </c>
      <c r="E7" s="142"/>
      <c r="F7" s="79">
        <f>'N-65'!M8</f>
        <v>0.24268564630403355</v>
      </c>
      <c r="G7" s="78">
        <f t="shared" si="0"/>
        <v>1000</v>
      </c>
    </row>
    <row r="8" spans="1:7" ht="15.75">
      <c r="A8">
        <v>5</v>
      </c>
      <c r="B8" s="80">
        <f>'N-65'!B8</f>
        <v>0</v>
      </c>
      <c r="C8" s="132">
        <f>'N-65'!F8</f>
        <v>0</v>
      </c>
      <c r="D8" s="80">
        <f>'N-65'!G8</f>
        <v>1</v>
      </c>
      <c r="E8" s="142"/>
      <c r="F8" s="79">
        <f>'N-65'!M9</f>
        <v>0.2504716215969498</v>
      </c>
      <c r="G8" s="78">
        <f t="shared" si="0"/>
        <v>1000</v>
      </c>
    </row>
    <row r="9" spans="1:7" ht="15" customHeight="1">
      <c r="A9">
        <v>6</v>
      </c>
      <c r="B9" s="80">
        <f>'N-65'!B9</f>
        <v>0</v>
      </c>
      <c r="C9" s="132">
        <f>'N-65'!F9</f>
        <v>0</v>
      </c>
      <c r="D9" s="80">
        <f>'N-65'!G9</f>
        <v>1</v>
      </c>
      <c r="E9" s="142"/>
      <c r="F9" s="79">
        <f>'N-65'!M10</f>
        <v>0.32707917474660064</v>
      </c>
      <c r="G9" s="78">
        <f t="shared" si="0"/>
        <v>1000</v>
      </c>
    </row>
    <row r="10" spans="1:7" ht="15" customHeight="1">
      <c r="A10">
        <v>7</v>
      </c>
      <c r="B10" s="80">
        <f>'N-65'!B10</f>
        <v>0</v>
      </c>
      <c r="C10" s="132">
        <f>'N-65'!F10</f>
        <v>0</v>
      </c>
      <c r="D10" s="80">
        <f>'N-65'!G10</f>
        <v>1</v>
      </c>
      <c r="E10" s="142"/>
      <c r="F10" s="79">
        <f>'N-65'!M11</f>
        <v>0.5161827849139213</v>
      </c>
      <c r="G10" s="78">
        <f t="shared" si="0"/>
        <v>1000</v>
      </c>
    </row>
    <row r="11" spans="1:7" ht="15" customHeight="1">
      <c r="A11">
        <v>8</v>
      </c>
      <c r="B11" s="80">
        <f>'N-65'!B11</f>
        <v>0</v>
      </c>
      <c r="C11" s="132">
        <f>'N-65'!F11</f>
        <v>0</v>
      </c>
      <c r="D11" s="80">
        <f>'N-65'!G11</f>
        <v>1</v>
      </c>
      <c r="E11" s="142"/>
      <c r="F11" s="79">
        <f>'N-65'!M12</f>
        <v>0.8542146948552789</v>
      </c>
      <c r="G11" s="78">
        <f t="shared" si="0"/>
        <v>1000</v>
      </c>
    </row>
    <row r="12" spans="1:7" ht="15" customHeight="1">
      <c r="A12">
        <v>9</v>
      </c>
      <c r="B12" s="80">
        <f>'N-65'!B12</f>
        <v>0</v>
      </c>
      <c r="C12" s="132">
        <f>'N-65'!F12</f>
        <v>0</v>
      </c>
      <c r="D12" s="80">
        <f>'N-65'!G12</f>
        <v>1</v>
      </c>
      <c r="E12" s="142"/>
      <c r="F12" s="79">
        <f>'N-65'!M13</f>
        <v>0.9458835699193431</v>
      </c>
      <c r="G12" s="78">
        <f t="shared" si="0"/>
        <v>1000</v>
      </c>
    </row>
    <row r="13" spans="1:7" ht="15" customHeight="1">
      <c r="A13">
        <v>10</v>
      </c>
      <c r="B13" s="80">
        <f>'N-65'!B13</f>
        <v>0</v>
      </c>
      <c r="C13" s="132">
        <f>'N-65'!F13</f>
        <v>0</v>
      </c>
      <c r="D13" s="80">
        <f>'N-65'!G13</f>
        <v>1</v>
      </c>
      <c r="E13" s="142"/>
      <c r="F13" s="79">
        <f>'N-65'!M14</f>
        <v>0.9525332572291596</v>
      </c>
      <c r="G13" s="78">
        <f t="shared" si="0"/>
        <v>1000</v>
      </c>
    </row>
    <row r="14" spans="1:7" ht="15" customHeight="1">
      <c r="A14">
        <v>11</v>
      </c>
      <c r="B14" s="80">
        <f>'N-65'!B14</f>
        <v>0</v>
      </c>
      <c r="C14" s="132">
        <f>'N-65'!F14</f>
        <v>0</v>
      </c>
      <c r="D14" s="80">
        <f>'N-65'!G14</f>
        <v>1</v>
      </c>
      <c r="E14" s="142"/>
      <c r="F14" s="79">
        <f>'N-65'!M15</f>
        <v>0.9596820640982826</v>
      </c>
      <c r="G14" s="78">
        <f t="shared" si="0"/>
        <v>1000</v>
      </c>
    </row>
    <row r="15" spans="1:7" ht="15" customHeight="1">
      <c r="A15">
        <v>12</v>
      </c>
      <c r="B15" s="80">
        <f>'N-65'!B15</f>
        <v>0</v>
      </c>
      <c r="C15" s="132">
        <f>'N-65'!F15</f>
        <v>0</v>
      </c>
      <c r="D15" s="80">
        <f>'N-65'!G15</f>
        <v>1</v>
      </c>
      <c r="E15" s="142"/>
      <c r="F15" s="79">
        <f>'N-65'!M16</f>
        <v>0.671218036234424</v>
      </c>
      <c r="G15" s="78">
        <f t="shared" si="0"/>
        <v>1000</v>
      </c>
    </row>
    <row r="16" spans="1:7" ht="15" customHeight="1">
      <c r="A16">
        <v>13</v>
      </c>
      <c r="B16" s="80">
        <f>'N-65'!B16</f>
        <v>0</v>
      </c>
      <c r="C16" s="132">
        <f>'N-65'!F16</f>
        <v>0</v>
      </c>
      <c r="D16" s="80">
        <f>'N-65'!G16</f>
        <v>1</v>
      </c>
      <c r="E16" s="142"/>
      <c r="F16" s="79">
        <f>'N-65'!M17</f>
        <v>0.22181187503032085</v>
      </c>
      <c r="G16" s="78">
        <f t="shared" si="0"/>
        <v>1000</v>
      </c>
    </row>
    <row r="17" spans="1:7" ht="15" customHeight="1">
      <c r="A17">
        <v>14</v>
      </c>
      <c r="B17" s="80">
        <f>'N-65'!B17</f>
        <v>0</v>
      </c>
      <c r="C17" s="132">
        <f>'N-65'!F17</f>
        <v>0</v>
      </c>
      <c r="D17" s="80">
        <f>'N-65'!G17</f>
        <v>1</v>
      </c>
      <c r="E17" s="142"/>
      <c r="F17" s="79">
        <f>'N-65'!M18</f>
        <v>0.7521561876665617</v>
      </c>
      <c r="G17" s="78">
        <f t="shared" si="0"/>
        <v>1000</v>
      </c>
    </row>
    <row r="18" spans="1:7" ht="15.75">
      <c r="A18">
        <v>15</v>
      </c>
      <c r="B18" s="80">
        <f>'N-65'!B18</f>
        <v>0</v>
      </c>
      <c r="C18" s="132">
        <f>'N-65'!F18</f>
        <v>0</v>
      </c>
      <c r="D18" s="80">
        <f>'N-65'!G18</f>
        <v>1</v>
      </c>
      <c r="E18" s="142"/>
      <c r="F18" s="79">
        <f>'N-65'!M19</f>
        <v>0.7595797163171194</v>
      </c>
      <c r="G18" s="78">
        <f t="shared" si="0"/>
        <v>1000</v>
      </c>
    </row>
    <row r="19" spans="1:7" ht="15" customHeight="1">
      <c r="A19">
        <v>16</v>
      </c>
      <c r="B19" s="80">
        <f>'N-65'!B19</f>
        <v>0</v>
      </c>
      <c r="C19" s="132">
        <f>'N-65'!F19</f>
        <v>0</v>
      </c>
      <c r="D19" s="80">
        <f>'N-65'!G19</f>
        <v>1</v>
      </c>
      <c r="E19" s="142"/>
      <c r="F19" s="79">
        <f>'N-65'!M20</f>
        <v>0.1738202277909453</v>
      </c>
      <c r="G19" s="78">
        <f t="shared" si="0"/>
        <v>1000</v>
      </c>
    </row>
    <row r="20" spans="1:7" ht="15" customHeight="1">
      <c r="A20">
        <v>17</v>
      </c>
      <c r="B20" s="80">
        <f>'N-65'!B20</f>
        <v>0</v>
      </c>
      <c r="C20" s="132">
        <f>'N-65'!F20</f>
        <v>0</v>
      </c>
      <c r="D20" s="80">
        <f>'N-65'!G20</f>
        <v>1</v>
      </c>
      <c r="E20" s="142"/>
      <c r="F20" s="79">
        <f>'N-65'!M21</f>
        <v>0.8356670948310558</v>
      </c>
      <c r="G20" s="78">
        <f t="shared" si="0"/>
        <v>1000</v>
      </c>
    </row>
    <row r="21" spans="1:7" ht="15" customHeight="1">
      <c r="A21">
        <v>18</v>
      </c>
      <c r="B21" s="80">
        <f>'N-65'!B21</f>
        <v>0</v>
      </c>
      <c r="C21" s="132">
        <f>'N-65'!F21</f>
        <v>0</v>
      </c>
      <c r="D21" s="80">
        <f>'N-65'!G21</f>
        <v>1</v>
      </c>
      <c r="E21" s="142"/>
      <c r="F21" s="79">
        <f>'N-65'!M22</f>
        <v>0.34362154206500084</v>
      </c>
      <c r="G21" s="78">
        <f t="shared" si="0"/>
        <v>1000</v>
      </c>
    </row>
    <row r="22" spans="1:7" ht="15" customHeight="1">
      <c r="A22">
        <v>19</v>
      </c>
      <c r="B22" s="80">
        <f>'N-65'!B22</f>
        <v>0</v>
      </c>
      <c r="C22" s="132">
        <f>'N-65'!F22</f>
        <v>0</v>
      </c>
      <c r="D22" s="80">
        <f>'N-65'!G22</f>
        <v>1</v>
      </c>
      <c r="E22" s="142"/>
      <c r="F22" s="79">
        <f>'N+65'!M5</f>
        <v>0.6065652474408738</v>
      </c>
      <c r="G22" s="78">
        <f t="shared" si="0"/>
        <v>1000</v>
      </c>
    </row>
    <row r="23" spans="1:7" ht="15" customHeight="1">
      <c r="A23">
        <v>20</v>
      </c>
      <c r="B23" s="80">
        <f>'N-65'!B23</f>
        <v>0</v>
      </c>
      <c r="C23" s="132">
        <f>'N-65'!F23</f>
        <v>0</v>
      </c>
      <c r="D23" s="80">
        <f>'N-65'!G23</f>
        <v>1</v>
      </c>
      <c r="E23" s="142"/>
      <c r="F23" s="79">
        <f>'N+65'!M6</f>
        <v>0.35402319282169314</v>
      </c>
      <c r="G23" s="78">
        <f t="shared" si="0"/>
        <v>1000</v>
      </c>
    </row>
    <row r="24" spans="1:7" ht="15" customHeight="1">
      <c r="A24">
        <v>21</v>
      </c>
      <c r="B24" s="80" t="str">
        <f>'N+65'!B4</f>
        <v>Kad Pajunen Kaisu</v>
      </c>
      <c r="C24" s="132">
        <f>'N+65'!F4</f>
        <v>65.8</v>
      </c>
      <c r="D24" s="80">
        <f>'N+65'!G4</f>
        <v>45</v>
      </c>
      <c r="E24" s="142"/>
      <c r="F24" s="79">
        <f>'N+65'!M7</f>
        <v>0.2386979502987332</v>
      </c>
      <c r="G24" s="78">
        <f t="shared" si="0"/>
        <v>45</v>
      </c>
    </row>
    <row r="25" spans="1:7" ht="15" customHeight="1">
      <c r="A25">
        <v>22</v>
      </c>
      <c r="B25" s="80" t="str">
        <f>'N+65'!B5</f>
        <v>Alik Raitakivi Jenita</v>
      </c>
      <c r="C25" s="132">
        <f>'N+65'!F5</f>
        <v>71.2</v>
      </c>
      <c r="D25" s="80">
        <f>'N+65'!G5</f>
        <v>47.5</v>
      </c>
      <c r="E25" s="142"/>
      <c r="F25" s="79">
        <f>'N+65'!M8</f>
        <v>0.10752854505310361</v>
      </c>
      <c r="G25" s="78">
        <f t="shared" si="0"/>
        <v>47.5</v>
      </c>
    </row>
    <row r="26" spans="1:7" ht="15" customHeight="1">
      <c r="A26">
        <v>23</v>
      </c>
      <c r="B26" s="80">
        <f>'N+65'!B6</f>
        <v>0</v>
      </c>
      <c r="C26" s="132">
        <f>'N+65'!F6</f>
        <v>0</v>
      </c>
      <c r="D26" s="80">
        <f>'N+65'!G6</f>
        <v>1</v>
      </c>
      <c r="E26" s="142"/>
      <c r="F26" s="79">
        <f>'N+65'!M9</f>
        <v>0.03325587347137393</v>
      </c>
      <c r="G26" s="78">
        <f t="shared" si="0"/>
        <v>1000</v>
      </c>
    </row>
    <row r="27" spans="1:7" ht="15" customHeight="1">
      <c r="A27">
        <v>24</v>
      </c>
      <c r="B27" s="80">
        <f>'N+65'!B7</f>
        <v>0</v>
      </c>
      <c r="C27" s="132">
        <f>'N+65'!F7</f>
        <v>0</v>
      </c>
      <c r="D27" s="80">
        <f>'N+65'!G7</f>
        <v>1</v>
      </c>
      <c r="E27" s="142"/>
      <c r="F27" s="79">
        <f>'N+65'!M10</f>
        <v>0.45066167697492543</v>
      </c>
      <c r="G27" s="78">
        <f t="shared" si="0"/>
        <v>1000</v>
      </c>
    </row>
    <row r="28" spans="1:7" ht="15" customHeight="1">
      <c r="A28">
        <v>25</v>
      </c>
      <c r="B28" s="80">
        <f>'N+65'!B8</f>
        <v>0</v>
      </c>
      <c r="C28" s="132">
        <f>'N+65'!F8</f>
        <v>0</v>
      </c>
      <c r="D28" s="80">
        <f>'N+65'!G8</f>
        <v>1</v>
      </c>
      <c r="E28" s="142"/>
      <c r="F28" s="79">
        <f>'N+65'!M11</f>
        <v>0.5386366265432789</v>
      </c>
      <c r="G28" s="78">
        <f t="shared" si="0"/>
        <v>1000</v>
      </c>
    </row>
    <row r="29" spans="1:7" ht="15" customHeight="1">
      <c r="A29">
        <v>26</v>
      </c>
      <c r="B29" s="80">
        <f>'N+65'!B9</f>
        <v>0</v>
      </c>
      <c r="C29" s="132">
        <f>'N+65'!F9</f>
        <v>0</v>
      </c>
      <c r="D29" s="80">
        <f>'N+65'!G9</f>
        <v>1</v>
      </c>
      <c r="E29" s="143"/>
      <c r="F29" s="79">
        <f>'N+65'!M12</f>
        <v>0.32582262870191947</v>
      </c>
      <c r="G29" s="78">
        <f t="shared" si="0"/>
        <v>1000</v>
      </c>
    </row>
    <row r="30" spans="1:7" ht="15" customHeight="1">
      <c r="A30">
        <v>27</v>
      </c>
      <c r="B30" s="80">
        <f>'N+65'!B10</f>
        <v>0</v>
      </c>
      <c r="C30" s="132">
        <f>'N+65'!F10</f>
        <v>0</v>
      </c>
      <c r="D30" s="80">
        <f>'N+65'!G10</f>
        <v>1</v>
      </c>
      <c r="E30" s="143"/>
      <c r="F30" s="79">
        <f>'N+65'!M13</f>
        <v>0.9906284664559033</v>
      </c>
      <c r="G30" s="78">
        <f t="shared" si="0"/>
        <v>1000</v>
      </c>
    </row>
    <row r="31" spans="1:7" ht="15" customHeight="1">
      <c r="A31">
        <v>28</v>
      </c>
      <c r="B31" s="80">
        <f>'N+65'!B11</f>
        <v>0</v>
      </c>
      <c r="C31" s="132">
        <f>'N+65'!F11</f>
        <v>0</v>
      </c>
      <c r="D31" s="80">
        <f>'N+65'!G11</f>
        <v>1</v>
      </c>
      <c r="E31" s="143"/>
      <c r="F31" s="79">
        <f>'N+65'!M14</f>
        <v>0.12717716440110394</v>
      </c>
      <c r="G31" s="78">
        <f t="shared" si="0"/>
        <v>1000</v>
      </c>
    </row>
    <row r="32" spans="1:7" ht="15" customHeight="1">
      <c r="A32">
        <v>29</v>
      </c>
      <c r="B32" s="80">
        <f>'N+65'!B12</f>
        <v>0</v>
      </c>
      <c r="C32" s="132">
        <f>'N+65'!F12</f>
        <v>0</v>
      </c>
      <c r="D32" s="80">
        <f>'N+65'!G12</f>
        <v>1</v>
      </c>
      <c r="E32" s="143"/>
      <c r="F32" s="79">
        <f>'N+65'!M15</f>
        <v>0.4702131111628091</v>
      </c>
      <c r="G32" s="78">
        <f t="shared" si="0"/>
        <v>1000</v>
      </c>
    </row>
    <row r="33" spans="1:7" ht="15.75">
      <c r="A33">
        <v>30</v>
      </c>
      <c r="B33" s="80">
        <f>'N+65'!B13</f>
        <v>0</v>
      </c>
      <c r="C33" s="132">
        <f>'N+65'!F13</f>
        <v>0</v>
      </c>
      <c r="D33" s="80">
        <f>'N+65'!G13</f>
        <v>1</v>
      </c>
      <c r="E33" s="145"/>
      <c r="F33" s="79">
        <f>'N+65'!M16</f>
        <v>0.756709916421993</v>
      </c>
      <c r="G33" s="78">
        <f t="shared" si="0"/>
        <v>1000</v>
      </c>
    </row>
    <row r="34" spans="1:7" ht="15.75">
      <c r="A34">
        <v>31</v>
      </c>
      <c r="B34" s="80">
        <f>'N+65'!B14</f>
        <v>0</v>
      </c>
      <c r="C34" s="132">
        <f>'N+65'!F14</f>
        <v>0</v>
      </c>
      <c r="D34" s="80">
        <f>'N+65'!G14</f>
        <v>1</v>
      </c>
      <c r="E34" s="145"/>
      <c r="F34" s="79">
        <f>'N+65'!M17</f>
        <v>0.46441004470542424</v>
      </c>
      <c r="G34" s="78">
        <f t="shared" si="0"/>
        <v>1000</v>
      </c>
    </row>
    <row r="35" spans="1:7" ht="15.75">
      <c r="A35">
        <v>32</v>
      </c>
      <c r="B35" s="80">
        <f>'N+65'!B15</f>
        <v>0</v>
      </c>
      <c r="C35" s="132">
        <f>'N+65'!F15</f>
        <v>0</v>
      </c>
      <c r="D35" s="80">
        <f>'N+65'!G15</f>
        <v>1</v>
      </c>
      <c r="E35" s="145"/>
      <c r="F35" s="79">
        <f>'N+65'!M18</f>
        <v>0.809754306052592</v>
      </c>
      <c r="G35" s="78">
        <f t="shared" si="0"/>
        <v>1000</v>
      </c>
    </row>
    <row r="36" spans="1:7" ht="15.75">
      <c r="A36">
        <v>33</v>
      </c>
      <c r="B36" s="80">
        <f>'N+65'!B16</f>
        <v>0</v>
      </c>
      <c r="C36" s="132">
        <f>'N+65'!F16</f>
        <v>0</v>
      </c>
      <c r="D36" s="80">
        <f>'N+65'!G16</f>
        <v>1</v>
      </c>
      <c r="E36" s="145"/>
      <c r="F36" s="79">
        <f>'N+65'!M19</f>
        <v>0.44440516175460587</v>
      </c>
      <c r="G36" s="78">
        <f t="shared" si="0"/>
        <v>1000</v>
      </c>
    </row>
    <row r="37" spans="1:7" ht="15" customHeight="1">
      <c r="A37">
        <v>34</v>
      </c>
      <c r="B37" s="80">
        <f>'N+65'!B17</f>
        <v>0</v>
      </c>
      <c r="C37" s="132">
        <f>'N+65'!F17</f>
        <v>0</v>
      </c>
      <c r="D37" s="80">
        <f>'N+65'!G17</f>
        <v>1</v>
      </c>
      <c r="E37" s="145"/>
      <c r="F37" s="79">
        <f>'N+65'!M20</f>
        <v>0.4283451981985342</v>
      </c>
      <c r="G37" s="78">
        <f t="shared" si="0"/>
        <v>1000</v>
      </c>
    </row>
    <row r="38" spans="1:7" ht="15.75">
      <c r="A38">
        <v>35</v>
      </c>
      <c r="B38" s="80">
        <f>'N+65'!B18</f>
        <v>0</v>
      </c>
      <c r="C38" s="132">
        <f>'N+65'!F18</f>
        <v>0</v>
      </c>
      <c r="D38" s="80">
        <f>'N+65'!G18</f>
        <v>1</v>
      </c>
      <c r="E38" s="145"/>
      <c r="F38" s="79">
        <f>'N+65'!M21</f>
        <v>0.7023609148589127</v>
      </c>
      <c r="G38" s="78">
        <f t="shared" si="0"/>
        <v>1000</v>
      </c>
    </row>
    <row r="39" spans="1:7" ht="15.75">
      <c r="A39">
        <v>36</v>
      </c>
      <c r="B39" s="80">
        <f>'N+65'!B19</f>
        <v>0</v>
      </c>
      <c r="C39" s="132">
        <f>'N+65'!F19</f>
        <v>0</v>
      </c>
      <c r="D39" s="80">
        <f>'N+65'!G19</f>
        <v>1</v>
      </c>
      <c r="E39" s="145"/>
      <c r="F39" s="79">
        <f>'N+65'!M22</f>
        <v>0.05496990911073252</v>
      </c>
      <c r="G39" s="78">
        <f t="shared" si="0"/>
        <v>1000</v>
      </c>
    </row>
    <row r="40" spans="1:7" ht="15.75">
      <c r="A40">
        <v>37</v>
      </c>
      <c r="B40" s="80">
        <f>'N+65'!B20</f>
        <v>0</v>
      </c>
      <c r="C40" s="132">
        <f>'N+65'!F20</f>
        <v>0</v>
      </c>
      <c r="D40" s="80">
        <f>'N+65'!G20</f>
        <v>1</v>
      </c>
      <c r="E40" s="145"/>
      <c r="F40" s="79">
        <f>'N80'!M5</f>
        <v>0.7764481165768464</v>
      </c>
      <c r="G40" s="78">
        <f t="shared" si="0"/>
        <v>1000</v>
      </c>
    </row>
    <row r="41" spans="1:7" ht="15" customHeight="1">
      <c r="A41">
        <v>38</v>
      </c>
      <c r="B41" s="80">
        <f>'N+65'!B21</f>
        <v>0</v>
      </c>
      <c r="C41" s="132">
        <f>'N+65'!F21</f>
        <v>0</v>
      </c>
      <c r="D41" s="80">
        <f>'N+65'!G21</f>
        <v>1</v>
      </c>
      <c r="E41" s="145"/>
      <c r="F41" s="79">
        <f>'N80'!M6</f>
        <v>0.6769461823903304</v>
      </c>
      <c r="G41" s="78">
        <f t="shared" si="0"/>
        <v>1000</v>
      </c>
    </row>
    <row r="42" spans="1:7" ht="15" customHeight="1">
      <c r="A42">
        <v>39</v>
      </c>
      <c r="B42" s="80">
        <f>'N+65'!B22</f>
        <v>0</v>
      </c>
      <c r="C42" s="132">
        <f>'N+65'!F22</f>
        <v>0</v>
      </c>
      <c r="D42" s="80">
        <f>'N+65'!G22</f>
        <v>1</v>
      </c>
      <c r="E42" s="145"/>
      <c r="F42" s="79">
        <f>'N80'!M7</f>
        <v>0.6093613532488702</v>
      </c>
      <c r="G42" s="78">
        <f t="shared" si="0"/>
        <v>1000</v>
      </c>
    </row>
    <row r="43" spans="1:7" ht="15.75">
      <c r="A43">
        <v>40</v>
      </c>
      <c r="B43" s="80">
        <f>'N+65'!B23</f>
        <v>0</v>
      </c>
      <c r="C43" s="132">
        <f>'N+65'!F23</f>
        <v>0</v>
      </c>
      <c r="D43" s="80">
        <f>'N+65'!G23</f>
        <v>1</v>
      </c>
      <c r="E43" s="145"/>
      <c r="F43" s="79">
        <f>'N80'!M8</f>
        <v>0.49613519103365933</v>
      </c>
      <c r="G43" s="78">
        <f t="shared" si="0"/>
        <v>1000</v>
      </c>
    </row>
    <row r="44" spans="1:7" ht="15.75">
      <c r="A44">
        <v>41</v>
      </c>
      <c r="B44" s="80">
        <f>'N80'!B4</f>
        <v>0</v>
      </c>
      <c r="C44" s="132">
        <f>'N80'!F4</f>
        <v>0</v>
      </c>
      <c r="D44" s="80">
        <f>'N80'!G4</f>
        <v>1</v>
      </c>
      <c r="E44" s="145"/>
      <c r="F44" s="79">
        <f>'N80'!M9</f>
        <v>0.6337685596124074</v>
      </c>
      <c r="G44" s="78">
        <f t="shared" si="0"/>
        <v>1000</v>
      </c>
    </row>
    <row r="45" spans="1:7" ht="15.75">
      <c r="A45">
        <v>42</v>
      </c>
      <c r="B45" s="80">
        <f>'N80'!B5</f>
        <v>0</v>
      </c>
      <c r="C45" s="132">
        <f>'N80'!F5</f>
        <v>0</v>
      </c>
      <c r="D45" s="80">
        <f>'N80'!G5</f>
        <v>1</v>
      </c>
      <c r="E45" s="145"/>
      <c r="F45" s="79">
        <f>'N80'!M10</f>
        <v>0.39566331843283686</v>
      </c>
      <c r="G45" s="78">
        <f t="shared" si="0"/>
        <v>1000</v>
      </c>
    </row>
    <row r="46" spans="1:7" ht="15.75">
      <c r="A46">
        <v>43</v>
      </c>
      <c r="B46" s="80">
        <f>'N80'!B6</f>
        <v>0</v>
      </c>
      <c r="C46" s="132">
        <f>'N80'!F6</f>
        <v>0</v>
      </c>
      <c r="D46" s="80">
        <f>'N80'!G6</f>
        <v>1</v>
      </c>
      <c r="E46" s="145"/>
      <c r="F46" s="79">
        <f>'N80'!M11</f>
        <v>0.16928351102033146</v>
      </c>
      <c r="G46" s="78">
        <f t="shared" si="0"/>
        <v>1000</v>
      </c>
    </row>
    <row r="47" spans="1:7" ht="15" customHeight="1">
      <c r="A47">
        <v>44</v>
      </c>
      <c r="B47" s="80">
        <f>'N80'!B7</f>
        <v>0</v>
      </c>
      <c r="C47" s="132">
        <f>'N80'!F7</f>
        <v>0</v>
      </c>
      <c r="D47" s="80">
        <f>'N80'!G7</f>
        <v>1</v>
      </c>
      <c r="E47" s="145"/>
      <c r="F47" s="79">
        <f>'N80'!M12</f>
        <v>0.004065040836547684</v>
      </c>
      <c r="G47" s="78">
        <f t="shared" si="0"/>
        <v>1000</v>
      </c>
    </row>
    <row r="48" spans="1:7" ht="15.75">
      <c r="A48">
        <v>45</v>
      </c>
      <c r="B48" s="80">
        <f>'N80'!B8</f>
        <v>0</v>
      </c>
      <c r="C48" s="132">
        <f>'N80'!F8</f>
        <v>0</v>
      </c>
      <c r="D48" s="80">
        <f>'N80'!G8</f>
        <v>1</v>
      </c>
      <c r="E48" s="145"/>
      <c r="F48" s="79">
        <f>'N80'!M13</f>
        <v>0.03692761634050412</v>
      </c>
      <c r="G48" s="78">
        <f t="shared" si="0"/>
        <v>1000</v>
      </c>
    </row>
    <row r="49" spans="1:7" ht="15.75">
      <c r="A49">
        <v>46</v>
      </c>
      <c r="B49" s="80">
        <f>'N80'!B9</f>
        <v>0</v>
      </c>
      <c r="C49" s="132">
        <f>'N80'!F9</f>
        <v>0</v>
      </c>
      <c r="D49" s="80">
        <f>'N80'!G9</f>
        <v>1</v>
      </c>
      <c r="E49" s="145"/>
      <c r="F49" s="79">
        <f>'N80'!M14</f>
        <v>0.7624188676619514</v>
      </c>
      <c r="G49" s="78">
        <f t="shared" si="0"/>
        <v>1000</v>
      </c>
    </row>
    <row r="50" spans="1:7" ht="15.75">
      <c r="A50">
        <v>47</v>
      </c>
      <c r="B50" s="80">
        <f>'N80'!B10</f>
        <v>0</v>
      </c>
      <c r="C50" s="132">
        <f>'N80'!F10</f>
        <v>0</v>
      </c>
      <c r="D50" s="80">
        <f>'N80'!G10</f>
        <v>1</v>
      </c>
      <c r="E50" s="145"/>
      <c r="F50" s="79">
        <f>'N80'!M15</f>
        <v>0.3362218176478795</v>
      </c>
      <c r="G50" s="78">
        <f t="shared" si="0"/>
        <v>1000</v>
      </c>
    </row>
    <row r="51" spans="1:7" ht="15.75">
      <c r="A51">
        <v>48</v>
      </c>
      <c r="B51" s="80">
        <f>'N80'!B11</f>
        <v>0</v>
      </c>
      <c r="C51" s="132">
        <f>'N80'!F11</f>
        <v>0</v>
      </c>
      <c r="D51" s="80">
        <f>'N80'!G11</f>
        <v>1</v>
      </c>
      <c r="E51" s="145"/>
      <c r="F51" s="79">
        <f>'N80'!M16</f>
        <v>0.309766996550624</v>
      </c>
      <c r="G51" s="78">
        <f t="shared" si="0"/>
        <v>1000</v>
      </c>
    </row>
    <row r="52" spans="1:7" ht="15" customHeight="1">
      <c r="A52">
        <v>49</v>
      </c>
      <c r="B52" s="80">
        <f>'N80'!B12</f>
        <v>0</v>
      </c>
      <c r="C52" s="132">
        <f>'N80'!F12</f>
        <v>0</v>
      </c>
      <c r="D52" s="80">
        <f>'N80'!G12</f>
        <v>1</v>
      </c>
      <c r="E52" s="145"/>
      <c r="F52" s="79">
        <f>'N80'!M17</f>
        <v>0.5235404339299041</v>
      </c>
      <c r="G52" s="78">
        <f t="shared" si="0"/>
        <v>1000</v>
      </c>
    </row>
    <row r="53" spans="1:7" ht="15" customHeight="1">
      <c r="A53">
        <v>50</v>
      </c>
      <c r="B53" s="80">
        <f>'N80'!B13</f>
        <v>0</v>
      </c>
      <c r="C53" s="132">
        <f>'N80'!F13</f>
        <v>0</v>
      </c>
      <c r="D53" s="80">
        <f>'N80'!G13</f>
        <v>1</v>
      </c>
      <c r="E53" s="145"/>
      <c r="F53" s="79">
        <f>'N80'!M18</f>
        <v>0.9143547554799527</v>
      </c>
      <c r="G53" s="78">
        <f t="shared" si="0"/>
        <v>1000</v>
      </c>
    </row>
    <row r="54" spans="1:7" ht="15.75">
      <c r="A54">
        <v>51</v>
      </c>
      <c r="B54" s="80">
        <f>'N80'!B14</f>
        <v>0</v>
      </c>
      <c r="C54" s="132">
        <f>'N80'!F14</f>
        <v>0</v>
      </c>
      <c r="D54" s="80">
        <f>'N80'!G14</f>
        <v>1</v>
      </c>
      <c r="E54" s="145"/>
      <c r="F54" s="79">
        <f>'N80'!M19</f>
        <v>0.4399801852268921</v>
      </c>
      <c r="G54" s="78">
        <f t="shared" si="0"/>
        <v>1000</v>
      </c>
    </row>
    <row r="55" spans="1:7" ht="15.75">
      <c r="A55">
        <v>52</v>
      </c>
      <c r="B55" s="80">
        <f>'N80'!B15</f>
        <v>0</v>
      </c>
      <c r="C55" s="132">
        <f>'N80'!F15</f>
        <v>0</v>
      </c>
      <c r="D55" s="80">
        <f>'N80'!G15</f>
        <v>1</v>
      </c>
      <c r="E55" s="145"/>
      <c r="F55" s="79">
        <f>'N80'!M20</f>
        <v>0.9244405790659234</v>
      </c>
      <c r="G55" s="78">
        <f t="shared" si="0"/>
        <v>1000</v>
      </c>
    </row>
    <row r="56" spans="1:7" ht="15" customHeight="1">
      <c r="A56">
        <v>53</v>
      </c>
      <c r="B56" s="80">
        <f>'N80'!B16</f>
        <v>0</v>
      </c>
      <c r="C56" s="132">
        <f>'N80'!F16</f>
        <v>0</v>
      </c>
      <c r="D56" s="80">
        <f>'N80'!G16</f>
        <v>1</v>
      </c>
      <c r="E56" s="145"/>
      <c r="F56" s="79">
        <f>'N80'!M21</f>
        <v>0.12307338808985335</v>
      </c>
      <c r="G56" s="78">
        <f t="shared" si="0"/>
        <v>1000</v>
      </c>
    </row>
    <row r="57" spans="1:7" ht="15.75">
      <c r="A57">
        <v>54</v>
      </c>
      <c r="B57" s="80">
        <f>'N80'!B17</f>
        <v>0</v>
      </c>
      <c r="C57" s="132">
        <f>'N80'!F17</f>
        <v>0</v>
      </c>
      <c r="D57" s="80">
        <f>'N80'!G17</f>
        <v>1</v>
      </c>
      <c r="E57" s="145"/>
      <c r="F57" s="79">
        <f>'N80'!M22</f>
        <v>0.879998672936515</v>
      </c>
      <c r="G57" s="78">
        <f t="shared" si="0"/>
        <v>1000</v>
      </c>
    </row>
    <row r="58" spans="1:7" ht="15" customHeight="1">
      <c r="A58">
        <v>55</v>
      </c>
      <c r="B58" s="80">
        <f>'N80'!B18</f>
        <v>0</v>
      </c>
      <c r="C58" s="132">
        <f>'N80'!F18</f>
        <v>0</v>
      </c>
      <c r="D58" s="80">
        <f>'N80'!G18</f>
        <v>1</v>
      </c>
      <c r="E58" s="145"/>
      <c r="F58" s="79">
        <f>'VM-65'!M5</f>
        <v>0.581973974200197</v>
      </c>
      <c r="G58" s="78">
        <f t="shared" si="0"/>
        <v>1000</v>
      </c>
    </row>
    <row r="59" spans="1:7" ht="15" customHeight="1">
      <c r="A59">
        <v>56</v>
      </c>
      <c r="B59" s="80">
        <f>'N80'!B19</f>
        <v>0</v>
      </c>
      <c r="C59" s="132">
        <f>'N80'!F19</f>
        <v>0</v>
      </c>
      <c r="D59" s="80">
        <f>'N80'!G19</f>
        <v>1</v>
      </c>
      <c r="E59" s="145"/>
      <c r="F59" s="79">
        <f>'VM-65'!M6</f>
        <v>0.4030347422640532</v>
      </c>
      <c r="G59" s="78">
        <f t="shared" si="0"/>
        <v>1000</v>
      </c>
    </row>
    <row r="60" spans="1:7" ht="15.75">
      <c r="A60">
        <v>57</v>
      </c>
      <c r="B60" s="80">
        <f>'N80'!B20</f>
        <v>0</v>
      </c>
      <c r="C60" s="132">
        <f>'N80'!F20</f>
        <v>0</v>
      </c>
      <c r="D60" s="80">
        <f>'N80'!G20</f>
        <v>1</v>
      </c>
      <c r="E60" s="145"/>
      <c r="F60" s="79">
        <f>'VM-65'!M7</f>
        <v>0.03438830369899604</v>
      </c>
      <c r="G60" s="78">
        <f t="shared" si="0"/>
        <v>1000</v>
      </c>
    </row>
    <row r="61" spans="1:7" ht="15.75">
      <c r="A61">
        <v>58</v>
      </c>
      <c r="B61" s="80">
        <f>'N80'!B21</f>
        <v>0</v>
      </c>
      <c r="C61" s="132">
        <f>'N80'!F21</f>
        <v>0</v>
      </c>
      <c r="D61" s="80">
        <f>'N80'!G21</f>
        <v>1</v>
      </c>
      <c r="E61" s="145"/>
      <c r="F61" s="79">
        <f>'VM-65'!M8</f>
        <v>0.03011865231051747</v>
      </c>
      <c r="G61" s="78">
        <f t="shared" si="0"/>
        <v>1000</v>
      </c>
    </row>
    <row r="62" spans="1:7" ht="15.75">
      <c r="A62">
        <v>59</v>
      </c>
      <c r="B62" s="80">
        <f>'N80'!B22</f>
        <v>0</v>
      </c>
      <c r="C62" s="132">
        <f>'N80'!F22</f>
        <v>0</v>
      </c>
      <c r="D62" s="80">
        <f>'N80'!G22</f>
        <v>1</v>
      </c>
      <c r="E62" s="145"/>
      <c r="F62" s="79">
        <f>'VM-65'!M9</f>
        <v>0.5374490268110714</v>
      </c>
      <c r="G62" s="78">
        <f t="shared" si="0"/>
        <v>1000</v>
      </c>
    </row>
    <row r="63" spans="1:7" ht="15" customHeight="1">
      <c r="A63">
        <v>60</v>
      </c>
      <c r="B63" s="80">
        <f>'N80'!B23</f>
        <v>0</v>
      </c>
      <c r="C63" s="132">
        <f>'N80'!F23</f>
        <v>0</v>
      </c>
      <c r="D63" s="80">
        <f>'N80'!G23</f>
        <v>1</v>
      </c>
      <c r="E63" s="145"/>
      <c r="F63" s="79">
        <f>'VM-65'!M10</f>
        <v>0.3782689610421013</v>
      </c>
      <c r="G63" s="78">
        <f t="shared" si="0"/>
        <v>1000</v>
      </c>
    </row>
    <row r="64" spans="1:7" ht="15.75">
      <c r="A64">
        <v>61</v>
      </c>
      <c r="B64" s="80" t="str">
        <f>'VM-65'!B4</f>
        <v>Jääk Karppinen Ilari</v>
      </c>
      <c r="C64" s="132">
        <f>'VM-65'!F4</f>
        <v>64.3</v>
      </c>
      <c r="D64" s="80">
        <f>'VM-65'!G4</f>
        <v>65</v>
      </c>
      <c r="E64" s="145"/>
      <c r="F64" s="79">
        <f>'VM-65'!M11</f>
        <v>0.5872129171784488</v>
      </c>
      <c r="G64" s="78">
        <f t="shared" si="0"/>
        <v>65</v>
      </c>
    </row>
    <row r="65" spans="1:7" ht="15" customHeight="1">
      <c r="A65">
        <v>62</v>
      </c>
      <c r="B65" s="80">
        <f>'VM-65'!B5</f>
        <v>0</v>
      </c>
      <c r="C65" s="132">
        <f>'VM-65'!F5</f>
        <v>0</v>
      </c>
      <c r="D65" s="80">
        <f>'VM-65'!G5</f>
        <v>1</v>
      </c>
      <c r="E65" s="145"/>
      <c r="F65" s="79">
        <f>'VM-65'!M12</f>
        <v>0.29833494258100757</v>
      </c>
      <c r="G65" s="78">
        <f t="shared" si="0"/>
        <v>1000</v>
      </c>
    </row>
    <row r="66" spans="1:7" ht="15" customHeight="1">
      <c r="A66">
        <v>63</v>
      </c>
      <c r="B66" s="80">
        <f>'VM-65'!B6</f>
        <v>0</v>
      </c>
      <c r="C66" s="132">
        <f>'VM-65'!F6</f>
        <v>0</v>
      </c>
      <c r="D66" s="80">
        <f>'VM-65'!G6</f>
        <v>1</v>
      </c>
      <c r="E66" s="145"/>
      <c r="F66" s="79">
        <f>'VM-65'!M13</f>
        <v>0.1167720324478152</v>
      </c>
      <c r="G66" s="78">
        <f t="shared" si="0"/>
        <v>1000</v>
      </c>
    </row>
    <row r="67" spans="1:7" ht="15" customHeight="1">
      <c r="A67">
        <v>64</v>
      </c>
      <c r="B67" s="80">
        <f>'VM-65'!B7</f>
        <v>0</v>
      </c>
      <c r="C67" s="132">
        <f>'VM-65'!F7</f>
        <v>0</v>
      </c>
      <c r="D67" s="80">
        <f>'VM-65'!G7</f>
        <v>1</v>
      </c>
      <c r="E67" s="145"/>
      <c r="F67" s="79">
        <f>'VM-65'!M14</f>
        <v>0.7264663373903864</v>
      </c>
      <c r="G67" s="78">
        <f t="shared" si="0"/>
        <v>1000</v>
      </c>
    </row>
    <row r="68" spans="1:7" ht="15.75">
      <c r="A68">
        <v>65</v>
      </c>
      <c r="B68" s="80">
        <f>'VM-65'!B8</f>
        <v>0</v>
      </c>
      <c r="C68" s="132">
        <f>'VM-65'!F8</f>
        <v>0</v>
      </c>
      <c r="D68" s="80">
        <f>'VM-65'!G8</f>
        <v>1</v>
      </c>
      <c r="E68" s="145"/>
      <c r="F68" s="79">
        <f>'VM-65'!M15</f>
        <v>0.24133816370161298</v>
      </c>
      <c r="G68" s="78">
        <f aca="true" t="shared" si="1" ref="G68:G131">IF(D68=1,1000,D68)</f>
        <v>1000</v>
      </c>
    </row>
    <row r="69" spans="1:7" ht="15.75">
      <c r="A69">
        <v>66</v>
      </c>
      <c r="B69" s="80">
        <f>'VM-65'!B9</f>
        <v>0</v>
      </c>
      <c r="C69" s="132">
        <f>'VM-65'!F9</f>
        <v>0</v>
      </c>
      <c r="D69" s="80">
        <f>'VM-65'!G9</f>
        <v>1</v>
      </c>
      <c r="E69" s="145"/>
      <c r="F69" s="79">
        <f>'VM-65'!M16</f>
        <v>0.7794810024405932</v>
      </c>
      <c r="G69" s="78">
        <f t="shared" si="1"/>
        <v>1000</v>
      </c>
    </row>
    <row r="70" spans="1:7" ht="15" customHeight="1">
      <c r="A70">
        <v>67</v>
      </c>
      <c r="B70" s="80">
        <f>'VM-65'!B10</f>
        <v>0</v>
      </c>
      <c r="C70" s="132">
        <f>'VM-65'!F10</f>
        <v>0</v>
      </c>
      <c r="D70" s="80">
        <f>'VM-65'!G10</f>
        <v>1</v>
      </c>
      <c r="E70" s="145"/>
      <c r="F70" s="79">
        <f>'VM-65'!M17</f>
        <v>0.14535587109141979</v>
      </c>
      <c r="G70" s="78">
        <f t="shared" si="1"/>
        <v>1000</v>
      </c>
    </row>
    <row r="71" spans="1:7" ht="15.75">
      <c r="A71">
        <v>68</v>
      </c>
      <c r="B71" s="80">
        <f>'VM-65'!B11</f>
        <v>0</v>
      </c>
      <c r="C71" s="132">
        <f>'VM-65'!F11</f>
        <v>0</v>
      </c>
      <c r="D71" s="80">
        <f>'VM-65'!G11</f>
        <v>1</v>
      </c>
      <c r="E71" s="145"/>
      <c r="F71" s="79">
        <f>'VM-65'!M18</f>
        <v>0.5424695459231588</v>
      </c>
      <c r="G71" s="78">
        <f t="shared" si="1"/>
        <v>1000</v>
      </c>
    </row>
    <row r="72" spans="1:7" ht="15.75">
      <c r="A72">
        <v>69</v>
      </c>
      <c r="B72" s="80">
        <f>'VM-65'!B12</f>
        <v>0</v>
      </c>
      <c r="C72" s="132">
        <f>'VM-65'!F12</f>
        <v>0</v>
      </c>
      <c r="D72" s="80">
        <f>'VM-65'!G12</f>
        <v>1</v>
      </c>
      <c r="E72" s="145"/>
      <c r="F72" s="79">
        <f>'VM-65'!M19</f>
        <v>0.29437607121176157</v>
      </c>
      <c r="G72" s="78">
        <f t="shared" si="1"/>
        <v>1000</v>
      </c>
    </row>
    <row r="73" spans="1:7" ht="15.75">
      <c r="A73">
        <v>70</v>
      </c>
      <c r="B73" s="80">
        <f>'VM-65'!B13</f>
        <v>0</v>
      </c>
      <c r="C73" s="132">
        <f>'VM-65'!F13</f>
        <v>0</v>
      </c>
      <c r="D73" s="80">
        <f>'VM-65'!G13</f>
        <v>1</v>
      </c>
      <c r="E73" s="145"/>
      <c r="F73" s="79">
        <f>'VM-65'!M20</f>
        <v>0.16476636332593708</v>
      </c>
      <c r="G73" s="78">
        <f t="shared" si="1"/>
        <v>1000</v>
      </c>
    </row>
    <row r="74" spans="1:7" ht="15.75">
      <c r="A74">
        <v>71</v>
      </c>
      <c r="B74" s="80">
        <f>'VM-65'!B14</f>
        <v>0</v>
      </c>
      <c r="C74" s="132">
        <f>'VM-65'!F14</f>
        <v>0</v>
      </c>
      <c r="D74" s="80">
        <f>'VM-65'!G14</f>
        <v>1</v>
      </c>
      <c r="E74" s="145"/>
      <c r="F74" s="79">
        <f>'VM-65'!M21</f>
        <v>0.5908112057022843</v>
      </c>
      <c r="G74" s="78">
        <f t="shared" si="1"/>
        <v>1000</v>
      </c>
    </row>
    <row r="75" spans="1:7" ht="15.75">
      <c r="A75">
        <v>72</v>
      </c>
      <c r="B75" s="80">
        <f>'VM-65'!B15</f>
        <v>0</v>
      </c>
      <c r="C75" s="132">
        <f>'VM-65'!F15</f>
        <v>0</v>
      </c>
      <c r="D75" s="80">
        <f>'VM-65'!G15</f>
        <v>1</v>
      </c>
      <c r="E75" s="145"/>
      <c r="F75" s="79">
        <f>'VM-65'!M22</f>
        <v>0.242285402912229</v>
      </c>
      <c r="G75" s="78">
        <f t="shared" si="1"/>
        <v>1000</v>
      </c>
    </row>
    <row r="76" spans="1:7" ht="15.75">
      <c r="A76">
        <v>73</v>
      </c>
      <c r="B76" s="80">
        <f>'VM-65'!B16</f>
        <v>0</v>
      </c>
      <c r="C76" s="132">
        <f>'VM-65'!F16</f>
        <v>0</v>
      </c>
      <c r="D76" s="80">
        <f>'VM-65'!G16</f>
        <v>1</v>
      </c>
      <c r="E76" s="145"/>
      <c r="F76" s="79">
        <f>'HK-65'!M4</f>
        <v>0.9339831976740507</v>
      </c>
      <c r="G76" s="78">
        <f t="shared" si="1"/>
        <v>1000</v>
      </c>
    </row>
    <row r="77" spans="1:7" ht="15.75">
      <c r="A77">
        <v>74</v>
      </c>
      <c r="B77" s="80">
        <f>'VM-65'!B17</f>
        <v>0</v>
      </c>
      <c r="C77" s="132">
        <f>'VM-65'!F17</f>
        <v>0</v>
      </c>
      <c r="D77" s="80">
        <f>'VM-65'!G17</f>
        <v>1</v>
      </c>
      <c r="E77" s="145"/>
      <c r="F77" s="79">
        <f>'HK-65'!M5</f>
        <v>0.37236070808862287</v>
      </c>
      <c r="G77" s="78">
        <f t="shared" si="1"/>
        <v>1000</v>
      </c>
    </row>
    <row r="78" spans="1:7" ht="15.75">
      <c r="A78">
        <v>75</v>
      </c>
      <c r="B78" s="80">
        <f>'VM-65'!B18</f>
        <v>0</v>
      </c>
      <c r="C78" s="132">
        <f>'VM-65'!F18</f>
        <v>0</v>
      </c>
      <c r="D78" s="80">
        <f>'VM-65'!G18</f>
        <v>1</v>
      </c>
      <c r="E78" s="145"/>
      <c r="F78" s="79">
        <f>'HK-65'!M6</f>
        <v>0.9339831976740507</v>
      </c>
      <c r="G78" s="78">
        <f t="shared" si="1"/>
        <v>1000</v>
      </c>
    </row>
    <row r="79" spans="1:7" ht="15.75">
      <c r="A79">
        <v>76</v>
      </c>
      <c r="B79" s="80">
        <f>'VM-65'!B19</f>
        <v>0</v>
      </c>
      <c r="C79" s="132">
        <f>'VM-65'!F19</f>
        <v>0</v>
      </c>
      <c r="D79" s="80">
        <f>'VM-65'!G19</f>
        <v>1</v>
      </c>
      <c r="E79" s="145"/>
      <c r="F79" s="79">
        <f>'HK-65'!M7</f>
        <v>0.37102227958733297</v>
      </c>
      <c r="G79" s="78">
        <f t="shared" si="1"/>
        <v>1000</v>
      </c>
    </row>
    <row r="80" spans="1:7" ht="15.75">
      <c r="A80">
        <v>77</v>
      </c>
      <c r="B80" s="80">
        <f>'VM-65'!B20</f>
        <v>0</v>
      </c>
      <c r="C80" s="132">
        <f>'VM-65'!F20</f>
        <v>0</v>
      </c>
      <c r="D80" s="80">
        <f>'VM-65'!G20</f>
        <v>0</v>
      </c>
      <c r="E80" s="145"/>
      <c r="F80" s="79">
        <f>'HK-65'!M8</f>
        <v>0.9339831976740507</v>
      </c>
      <c r="G80" s="78">
        <f t="shared" si="1"/>
        <v>0</v>
      </c>
    </row>
    <row r="81" spans="1:7" ht="15.75">
      <c r="A81">
        <v>78</v>
      </c>
      <c r="B81" s="80">
        <f>'VM-65'!B21</f>
        <v>0</v>
      </c>
      <c r="C81" s="132">
        <f>'VM-65'!F21</f>
        <v>0</v>
      </c>
      <c r="D81" s="80">
        <f>'VM-65'!G21</f>
        <v>0</v>
      </c>
      <c r="E81" s="145"/>
      <c r="F81" s="79">
        <f>'HK-65'!M9</f>
        <v>0.7519676021251707</v>
      </c>
      <c r="G81" s="78">
        <f t="shared" si="1"/>
        <v>0</v>
      </c>
    </row>
    <row r="82" spans="1:7" ht="15" customHeight="1">
      <c r="A82">
        <v>79</v>
      </c>
      <c r="B82" s="80">
        <f>'VM-65'!B22</f>
        <v>0</v>
      </c>
      <c r="C82" s="132">
        <f>'VM-65'!F22</f>
        <v>0</v>
      </c>
      <c r="D82" s="80">
        <f>'VM-65'!G22</f>
        <v>0</v>
      </c>
      <c r="E82" s="145"/>
      <c r="F82" s="79">
        <f>'HK-65'!M10</f>
        <v>0.44332003576571566</v>
      </c>
      <c r="G82" s="78">
        <f t="shared" si="1"/>
        <v>0</v>
      </c>
    </row>
    <row r="83" spans="1:7" ht="15" customHeight="1">
      <c r="A83">
        <v>80</v>
      </c>
      <c r="B83" s="80">
        <f>'VM-65'!B23</f>
        <v>0</v>
      </c>
      <c r="C83" s="132">
        <f>'VM-65'!F23</f>
        <v>0</v>
      </c>
      <c r="D83" s="80">
        <f>'VM-65'!G23</f>
        <v>0</v>
      </c>
      <c r="E83" s="145"/>
      <c r="F83" s="79">
        <f>'HK-65'!M11</f>
        <v>0.9037967012203252</v>
      </c>
      <c r="G83" s="78">
        <f t="shared" si="1"/>
        <v>0</v>
      </c>
    </row>
    <row r="84" spans="1:7" ht="15.75">
      <c r="A84">
        <v>81</v>
      </c>
      <c r="B84" s="80"/>
      <c r="C84" s="132"/>
      <c r="D84" s="80"/>
      <c r="E84" s="145"/>
      <c r="F84" s="79">
        <f>'HK-65'!M12</f>
        <v>0.18281373933862888</v>
      </c>
      <c r="G84" s="78">
        <f t="shared" si="1"/>
        <v>0</v>
      </c>
    </row>
    <row r="85" spans="1:7" ht="15.75">
      <c r="A85">
        <v>82</v>
      </c>
      <c r="B85" s="80">
        <f>'HK-65'!B4</f>
        <v>0</v>
      </c>
      <c r="C85" s="132">
        <f>'HK-65'!F4</f>
        <v>0</v>
      </c>
      <c r="D85" s="80">
        <f>'HK-65'!G4</f>
        <v>1</v>
      </c>
      <c r="E85" s="145"/>
      <c r="F85" s="79">
        <f>'HK-65'!M13</f>
        <v>0.5804186338510648</v>
      </c>
      <c r="G85" s="78">
        <f t="shared" si="1"/>
        <v>1000</v>
      </c>
    </row>
    <row r="86" spans="1:7" ht="15.75">
      <c r="A86">
        <v>83</v>
      </c>
      <c r="B86" s="80">
        <f>'HK-65'!B5</f>
        <v>0</v>
      </c>
      <c r="C86" s="132">
        <f>'HK-65'!F5</f>
        <v>0</v>
      </c>
      <c r="D86" s="80">
        <f>'HK-65'!G5</f>
        <v>1</v>
      </c>
      <c r="E86" s="145"/>
      <c r="F86" s="79">
        <f>'HK-65'!M14</f>
        <v>0.5564779249447549</v>
      </c>
      <c r="G86" s="78">
        <f t="shared" si="1"/>
        <v>1000</v>
      </c>
    </row>
    <row r="87" spans="1:7" ht="15" customHeight="1">
      <c r="A87">
        <v>84</v>
      </c>
      <c r="B87" s="80">
        <f>'HK-65'!B6</f>
        <v>0</v>
      </c>
      <c r="C87" s="132">
        <f>'HK-65'!F6</f>
        <v>0</v>
      </c>
      <c r="D87" s="80">
        <f>'HK-65'!G6</f>
        <v>1</v>
      </c>
      <c r="E87" s="145"/>
      <c r="F87" s="79">
        <f>'HK-65'!M15</f>
        <v>0.562150965313128</v>
      </c>
      <c r="G87" s="78">
        <f t="shared" si="1"/>
        <v>1000</v>
      </c>
    </row>
    <row r="88" spans="1:7" ht="15.75">
      <c r="A88">
        <v>85</v>
      </c>
      <c r="B88" s="80">
        <f>'HK-65'!B7</f>
        <v>0</v>
      </c>
      <c r="C88" s="132">
        <f>'HK-65'!F7</f>
        <v>0</v>
      </c>
      <c r="D88" s="80">
        <f>'HK-65'!G7</f>
        <v>1</v>
      </c>
      <c r="E88" s="145"/>
      <c r="F88" s="79">
        <f>'HK-65'!M16</f>
        <v>0.2570768430830139</v>
      </c>
      <c r="G88" s="78">
        <f t="shared" si="1"/>
        <v>1000</v>
      </c>
    </row>
    <row r="89" spans="1:7" ht="15" customHeight="1">
      <c r="A89">
        <v>86</v>
      </c>
      <c r="B89" s="80">
        <f>'HK-65'!B8</f>
        <v>0</v>
      </c>
      <c r="C89" s="132">
        <f>'HK-65'!F8</f>
        <v>0</v>
      </c>
      <c r="D89" s="80">
        <f>'HK-65'!G8</f>
        <v>1</v>
      </c>
      <c r="E89" s="145"/>
      <c r="F89" s="79">
        <f>'HK-65'!M17</f>
        <v>0.44558715109292435</v>
      </c>
      <c r="G89" s="78">
        <f t="shared" si="1"/>
        <v>1000</v>
      </c>
    </row>
    <row r="90" spans="1:7" ht="15.75">
      <c r="A90">
        <v>87</v>
      </c>
      <c r="B90" s="80">
        <f>'HK-65'!B9</f>
        <v>0</v>
      </c>
      <c r="C90" s="132">
        <f>'HK-65'!F9</f>
        <v>0</v>
      </c>
      <c r="D90" s="80">
        <f>'HK-65'!G9</f>
        <v>1</v>
      </c>
      <c r="E90" s="145"/>
      <c r="F90" s="79">
        <f>'HK-65'!M18</f>
        <v>0.7999058576218436</v>
      </c>
      <c r="G90" s="78">
        <f t="shared" si="1"/>
        <v>1000</v>
      </c>
    </row>
    <row r="91" spans="1:7" ht="15.75">
      <c r="A91">
        <v>88</v>
      </c>
      <c r="B91" s="80">
        <f>'HK-65'!B10</f>
        <v>0</v>
      </c>
      <c r="C91" s="132">
        <f>'HK-65'!F10</f>
        <v>0</v>
      </c>
      <c r="D91" s="80">
        <f>'HK-65'!G10</f>
        <v>1</v>
      </c>
      <c r="E91" s="145"/>
      <c r="F91" s="79">
        <f>'HK-65'!M19</f>
        <v>0.30046157503886506</v>
      </c>
      <c r="G91" s="78">
        <f t="shared" si="1"/>
        <v>1000</v>
      </c>
    </row>
    <row r="92" spans="1:7" ht="15.75">
      <c r="A92">
        <v>89</v>
      </c>
      <c r="B92" s="80">
        <f>'HK-65'!B11</f>
        <v>0</v>
      </c>
      <c r="C92" s="132">
        <f>'HK-65'!F11</f>
        <v>0</v>
      </c>
      <c r="D92" s="80">
        <f>'HK-65'!G11</f>
        <v>1</v>
      </c>
      <c r="E92" s="145"/>
      <c r="F92" s="79">
        <f>'HK-65'!M20</f>
        <v>0.7803026289046642</v>
      </c>
      <c r="G92" s="78">
        <f t="shared" si="1"/>
        <v>1000</v>
      </c>
    </row>
    <row r="93" spans="1:7" ht="15" customHeight="1">
      <c r="A93">
        <v>90</v>
      </c>
      <c r="B93" s="80">
        <f>'HK-65'!B12</f>
        <v>0</v>
      </c>
      <c r="C93" s="132">
        <f>'HK-65'!F12</f>
        <v>0</v>
      </c>
      <c r="D93" s="80">
        <f>'HK-65'!G12</f>
        <v>1</v>
      </c>
      <c r="E93" s="145"/>
      <c r="F93" s="79">
        <f>'HK-65'!M21</f>
        <v>0.12929687273112034</v>
      </c>
      <c r="G93" s="78">
        <f t="shared" si="1"/>
        <v>1000</v>
      </c>
    </row>
    <row r="94" spans="1:7" ht="15.75">
      <c r="A94">
        <v>91</v>
      </c>
      <c r="B94" s="80">
        <f>'HK-65'!B13</f>
        <v>0</v>
      </c>
      <c r="C94" s="132">
        <f>'HK-65'!F13</f>
        <v>0</v>
      </c>
      <c r="D94" s="80">
        <f>'HK-65'!G13</f>
        <v>1</v>
      </c>
      <c r="E94" s="145"/>
      <c r="F94" s="79">
        <f>'VM-80'!M5</f>
        <v>0.9284031367100258</v>
      </c>
      <c r="G94" s="78">
        <f t="shared" si="1"/>
        <v>1000</v>
      </c>
    </row>
    <row r="95" spans="1:7" ht="15" customHeight="1">
      <c r="A95">
        <v>92</v>
      </c>
      <c r="B95" s="80">
        <f>'HK-65'!B14</f>
        <v>0</v>
      </c>
      <c r="C95" s="132">
        <f>'HK-65'!F14</f>
        <v>0</v>
      </c>
      <c r="D95" s="80">
        <f>'HK-65'!G14</f>
        <v>1</v>
      </c>
      <c r="E95" s="145"/>
      <c r="F95" s="79">
        <f>'VM-80'!M6</f>
        <v>0.7677416271316538</v>
      </c>
      <c r="G95" s="78">
        <f t="shared" si="1"/>
        <v>1000</v>
      </c>
    </row>
    <row r="96" spans="1:7" ht="15.75">
      <c r="A96">
        <v>93</v>
      </c>
      <c r="B96" s="80">
        <f>'HK-65'!B15</f>
        <v>0</v>
      </c>
      <c r="C96" s="132">
        <f>'HK-65'!F15</f>
        <v>0</v>
      </c>
      <c r="D96" s="80">
        <f>'HK-65'!G15</f>
        <v>1</v>
      </c>
      <c r="E96" s="145"/>
      <c r="F96" s="79">
        <f>'VM-80'!M7</f>
        <v>0.2957527217407662</v>
      </c>
      <c r="G96" s="78">
        <f t="shared" si="1"/>
        <v>1000</v>
      </c>
    </row>
    <row r="97" spans="1:7" ht="15.75">
      <c r="A97">
        <v>94</v>
      </c>
      <c r="B97" s="80">
        <f>'HK-65'!B16</f>
        <v>0</v>
      </c>
      <c r="C97" s="132">
        <f>'HK-65'!F16</f>
        <v>0</v>
      </c>
      <c r="D97" s="80">
        <f>'HK-65'!G16</f>
        <v>1</v>
      </c>
      <c r="E97" s="145"/>
      <c r="F97" s="79">
        <f>'VM-80'!M8</f>
        <v>0.56379252939597</v>
      </c>
      <c r="G97" s="78">
        <f t="shared" si="1"/>
        <v>1000</v>
      </c>
    </row>
    <row r="98" spans="1:7" ht="15.75">
      <c r="A98">
        <v>95</v>
      </c>
      <c r="B98" s="80">
        <f>'HK-65'!B17</f>
        <v>0</v>
      </c>
      <c r="C98" s="132">
        <f>'HK-65'!F17</f>
        <v>0</v>
      </c>
      <c r="D98" s="80">
        <f>'HK-65'!G17</f>
        <v>1</v>
      </c>
      <c r="E98" s="145"/>
      <c r="F98" s="79">
        <f>'VM-80'!M9</f>
        <v>0.5296453700366808</v>
      </c>
      <c r="G98" s="78">
        <f t="shared" si="1"/>
        <v>1000</v>
      </c>
    </row>
    <row r="99" spans="1:7" ht="15.75">
      <c r="A99">
        <v>96</v>
      </c>
      <c r="B99" s="80">
        <f>'HK-65'!B18</f>
        <v>0</v>
      </c>
      <c r="C99" s="132">
        <f>'HK-65'!F18</f>
        <v>0</v>
      </c>
      <c r="D99" s="80">
        <f>'HK-65'!G18</f>
        <v>1</v>
      </c>
      <c r="E99" s="145"/>
      <c r="F99" s="79">
        <f>'VM-80'!M10</f>
        <v>0.7437158687721235</v>
      </c>
      <c r="G99" s="78">
        <f t="shared" si="1"/>
        <v>1000</v>
      </c>
    </row>
    <row r="100" spans="1:7" ht="15.75">
      <c r="A100">
        <v>97</v>
      </c>
      <c r="B100" s="80">
        <f>'HK-65'!B19</f>
        <v>0</v>
      </c>
      <c r="C100" s="132">
        <f>'HK-65'!F19</f>
        <v>0</v>
      </c>
      <c r="D100" s="80">
        <f>'HK-65'!G19</f>
        <v>1</v>
      </c>
      <c r="E100" s="145"/>
      <c r="F100" s="79">
        <f>'VM-80'!M11</f>
        <v>0.10266114317254926</v>
      </c>
      <c r="G100" s="78">
        <f t="shared" si="1"/>
        <v>1000</v>
      </c>
    </row>
    <row r="101" spans="1:7" ht="15.75">
      <c r="A101">
        <v>98</v>
      </c>
      <c r="B101" s="80">
        <f>'HK-65'!B20</f>
        <v>0</v>
      </c>
      <c r="C101" s="132">
        <f>'HK-65'!F20</f>
        <v>0</v>
      </c>
      <c r="D101" s="80">
        <f>'HK-65'!G20</f>
        <v>1</v>
      </c>
      <c r="E101" s="145"/>
      <c r="F101" s="79">
        <f>'VM-80'!M12</f>
        <v>0.5965279078825934</v>
      </c>
      <c r="G101" s="78">
        <f t="shared" si="1"/>
        <v>1000</v>
      </c>
    </row>
    <row r="102" spans="1:7" ht="15.75">
      <c r="A102">
        <v>99</v>
      </c>
      <c r="B102" s="80">
        <f>'HK-65'!B21</f>
        <v>0</v>
      </c>
      <c r="C102" s="132">
        <f>'HK-65'!F21</f>
        <v>0</v>
      </c>
      <c r="D102" s="80">
        <f>'HK-65'!G21</f>
        <v>1</v>
      </c>
      <c r="E102" s="145"/>
      <c r="F102" s="79">
        <f>'VM-80'!M13</f>
        <v>0.4786916018638063</v>
      </c>
      <c r="G102" s="78">
        <f t="shared" si="1"/>
        <v>1000</v>
      </c>
    </row>
    <row r="103" spans="1:7" ht="15.75">
      <c r="A103">
        <v>100</v>
      </c>
      <c r="B103" s="80">
        <f>'HK-65'!B22</f>
        <v>0</v>
      </c>
      <c r="C103" s="132">
        <f>'HK-65'!F22</f>
        <v>0</v>
      </c>
      <c r="D103" s="80">
        <f>'HK-65'!G22</f>
        <v>1</v>
      </c>
      <c r="E103" s="145"/>
      <c r="F103" s="79">
        <f>'VM-80'!M14</f>
        <v>0.5336633264795845</v>
      </c>
      <c r="G103" s="78">
        <f t="shared" si="1"/>
        <v>1000</v>
      </c>
    </row>
    <row r="104" spans="1:7" ht="15.75">
      <c r="A104">
        <v>101</v>
      </c>
      <c r="B104" s="80" t="str">
        <f>'VM-80'!B4</f>
        <v>Jääk Mäkelä Eetu</v>
      </c>
      <c r="C104" s="132">
        <f>'VM-80'!F4</f>
        <v>69.9</v>
      </c>
      <c r="D104" s="80">
        <f>'VM-80'!G4</f>
        <v>70</v>
      </c>
      <c r="E104" s="145"/>
      <c r="F104" s="79">
        <f>'VM-80'!M15</f>
        <v>0.22336426462575876</v>
      </c>
      <c r="G104" s="78">
        <f t="shared" si="1"/>
        <v>70</v>
      </c>
    </row>
    <row r="105" spans="1:7" ht="15.75">
      <c r="A105">
        <v>102</v>
      </c>
      <c r="B105" s="80" t="str">
        <f>'VM-80'!B5</f>
        <v>Tkm Kosunen Nico</v>
      </c>
      <c r="C105" s="132">
        <f>'VM-80'!F5</f>
        <v>76.3</v>
      </c>
      <c r="D105" s="80">
        <f>'VM-80'!G5</f>
        <v>77.5</v>
      </c>
      <c r="E105" s="145"/>
      <c r="F105" s="79">
        <f>'VM-80'!M16</f>
        <v>0.10349583327594569</v>
      </c>
      <c r="G105" s="78">
        <f t="shared" si="1"/>
        <v>77.5</v>
      </c>
    </row>
    <row r="106" spans="1:7" ht="15.75">
      <c r="A106">
        <v>103</v>
      </c>
      <c r="B106" s="80" t="str">
        <f>'VM-80'!B6</f>
        <v>Kers Granlund Heikki</v>
      </c>
      <c r="C106" s="132">
        <f>'VM-80'!F6</f>
        <v>74.3</v>
      </c>
      <c r="D106" s="80">
        <f>'VM-80'!G6</f>
        <v>75</v>
      </c>
      <c r="E106" s="145"/>
      <c r="F106" s="79">
        <f>'VM-80'!M17</f>
        <v>0.10050245016768167</v>
      </c>
      <c r="G106" s="78">
        <f t="shared" si="1"/>
        <v>75</v>
      </c>
    </row>
    <row r="107" spans="1:7" ht="15.75">
      <c r="A107">
        <v>104</v>
      </c>
      <c r="B107" s="80" t="str">
        <f>'VM-80'!B7</f>
        <v>Opp Narva Tuukka</v>
      </c>
      <c r="C107" s="132">
        <f>'VM-80'!F7</f>
        <v>76.6</v>
      </c>
      <c r="D107" s="80">
        <f>'VM-80'!G7</f>
        <v>77.5</v>
      </c>
      <c r="E107" s="145"/>
      <c r="F107" s="79">
        <f>'VM-80'!M18</f>
        <v>0.44646642877841636</v>
      </c>
      <c r="G107" s="78">
        <f t="shared" si="1"/>
        <v>77.5</v>
      </c>
    </row>
    <row r="108" spans="1:7" ht="15.75">
      <c r="A108">
        <v>105</v>
      </c>
      <c r="B108" s="80" t="str">
        <f>'VM-80'!B8</f>
        <v>Tkm Seppi Rasmus</v>
      </c>
      <c r="C108" s="132">
        <f>'VM-80'!F8</f>
        <v>73.5</v>
      </c>
      <c r="D108" s="80">
        <f>'VM-80'!G8</f>
        <v>75</v>
      </c>
      <c r="E108" s="145"/>
      <c r="F108" s="79">
        <f>'VM-80'!M19</f>
        <v>0.31014876188875906</v>
      </c>
      <c r="G108" s="78">
        <f t="shared" si="1"/>
        <v>75</v>
      </c>
    </row>
    <row r="109" spans="1:7" ht="15.75">
      <c r="A109">
        <v>106</v>
      </c>
      <c r="B109" s="80" t="str">
        <f>'VM-80'!B9</f>
        <v>Pion Mikkola Matti</v>
      </c>
      <c r="C109" s="132">
        <f>'VM-80'!F9</f>
        <v>78.7</v>
      </c>
      <c r="D109" s="80">
        <f>'VM-80'!G9</f>
        <v>80</v>
      </c>
      <c r="E109" s="145"/>
      <c r="F109" s="79">
        <f>'VM-80'!M20</f>
        <v>0.9745383170206203</v>
      </c>
      <c r="G109" s="78">
        <f t="shared" si="1"/>
        <v>80</v>
      </c>
    </row>
    <row r="110" spans="1:7" ht="15.75">
      <c r="A110">
        <v>107</v>
      </c>
      <c r="B110" s="80" t="str">
        <f>'VM-80'!B10</f>
        <v>Alik Savolainen Joni</v>
      </c>
      <c r="C110" s="132">
        <f>'VM-80'!F10</f>
        <v>73.7</v>
      </c>
      <c r="D110" s="80">
        <f>'VM-80'!G10</f>
        <v>75</v>
      </c>
      <c r="E110" s="145"/>
      <c r="F110" s="79">
        <f>'VM-80'!M21</f>
        <v>0.2388355577291954</v>
      </c>
      <c r="G110" s="78">
        <f t="shared" si="1"/>
        <v>75</v>
      </c>
    </row>
    <row r="111" spans="1:7" ht="15.75">
      <c r="A111">
        <v>108</v>
      </c>
      <c r="B111" s="80" t="str">
        <f>'VM-80'!B11</f>
        <v>Alok Karjalainen Lauri</v>
      </c>
      <c r="C111" s="132">
        <f>'VM-80'!F11</f>
        <v>67</v>
      </c>
      <c r="D111" s="80">
        <f>'VM-80'!G11</f>
        <v>67.5</v>
      </c>
      <c r="E111" s="145"/>
      <c r="F111" s="79">
        <f>'VM-80'!M25</f>
        <v>0.8956352147708677</v>
      </c>
      <c r="G111" s="78">
        <f t="shared" si="1"/>
        <v>67.5</v>
      </c>
    </row>
    <row r="112" spans="1:7" ht="15.75">
      <c r="A112">
        <v>109</v>
      </c>
      <c r="B112" s="80" t="str">
        <f>'VM-80'!B12</f>
        <v>Opp Pesonen Henrik</v>
      </c>
      <c r="C112" s="132">
        <f>'VM-80'!F12</f>
        <v>73.9</v>
      </c>
      <c r="D112" s="80">
        <f>'VM-80'!G12</f>
        <v>75</v>
      </c>
      <c r="E112" s="145"/>
      <c r="F112" s="79">
        <f>'HK-80'!M5</f>
        <v>0.9026635816069142</v>
      </c>
      <c r="G112" s="78">
        <f t="shared" si="1"/>
        <v>75</v>
      </c>
    </row>
    <row r="113" spans="1:7" ht="15.75">
      <c r="A113">
        <v>110</v>
      </c>
      <c r="B113" s="80" t="str">
        <f>'VM-80'!B13</f>
        <v>Jääk Heinilä Samuli </v>
      </c>
      <c r="C113" s="132">
        <f>'VM-80'!F13</f>
        <v>69</v>
      </c>
      <c r="D113" s="80">
        <f>'VM-80'!G13</f>
        <v>70</v>
      </c>
      <c r="E113" s="145"/>
      <c r="F113" s="79">
        <f>'HK-80'!M6</f>
        <v>0.9026635816069142</v>
      </c>
      <c r="G113" s="78">
        <f t="shared" si="1"/>
        <v>70</v>
      </c>
    </row>
    <row r="114" spans="1:7" ht="31.5">
      <c r="A114">
        <v>111</v>
      </c>
      <c r="B114" s="80" t="str">
        <f>'VM-80'!B14</f>
        <v>Jääk Rönnholm Mikael</v>
      </c>
      <c r="C114" s="132">
        <f>'VM-80'!F14</f>
        <v>78.6</v>
      </c>
      <c r="D114" s="80">
        <f>'VM-80'!G14</f>
        <v>80</v>
      </c>
      <c r="E114" s="145"/>
      <c r="F114" s="79">
        <f>'HK-80'!M7</f>
        <v>2</v>
      </c>
      <c r="G114" s="78">
        <f t="shared" si="1"/>
        <v>80</v>
      </c>
    </row>
    <row r="115" spans="1:7" ht="15" customHeight="1">
      <c r="A115">
        <v>112</v>
      </c>
      <c r="B115" s="80" t="str">
        <f>'VM-80'!B15</f>
        <v>Upsopp Lehtonen Jaakko</v>
      </c>
      <c r="C115" s="132">
        <f>'VM-80'!F15</f>
        <v>74.8</v>
      </c>
      <c r="D115" s="80">
        <f>'VM-80'!G15</f>
        <v>75</v>
      </c>
      <c r="E115" s="145"/>
      <c r="F115" s="79">
        <f>'HK-80'!M8</f>
        <v>0.9026635816069142</v>
      </c>
      <c r="G115" s="78">
        <f t="shared" si="1"/>
        <v>75</v>
      </c>
    </row>
    <row r="116" spans="1:7" ht="15.75">
      <c r="A116">
        <v>113</v>
      </c>
      <c r="B116" s="80" t="str">
        <f>'VM-80'!B16</f>
        <v>Opp Koskinen Martin</v>
      </c>
      <c r="C116" s="132">
        <f>'VM-80'!F16</f>
        <v>68.8</v>
      </c>
      <c r="D116" s="80">
        <f>'VM-80'!G16</f>
        <v>70</v>
      </c>
      <c r="E116" s="145"/>
      <c r="F116" s="79" t="e">
        <f>'HK-80'!#REF!</f>
        <v>#REF!</v>
      </c>
      <c r="G116" s="78">
        <f t="shared" si="1"/>
        <v>70</v>
      </c>
    </row>
    <row r="117" spans="1:7" ht="15.75">
      <c r="A117">
        <v>114</v>
      </c>
      <c r="B117" s="80" t="str">
        <f>'VM-80'!B17</f>
        <v>Jääk Gronroos Otto</v>
      </c>
      <c r="C117" s="132">
        <f>'VM-80'!F17</f>
        <v>69.7</v>
      </c>
      <c r="D117" s="80">
        <f>'VM-80'!G17</f>
        <v>70</v>
      </c>
      <c r="E117" s="145"/>
      <c r="F117" s="79">
        <f>'HK-80'!M9</f>
        <v>0.9026635816069142</v>
      </c>
      <c r="G117" s="78">
        <f t="shared" si="1"/>
        <v>70</v>
      </c>
    </row>
    <row r="118" spans="1:7" ht="15.75">
      <c r="A118">
        <v>115</v>
      </c>
      <c r="B118" s="80" t="str">
        <f>'VM-80'!B18</f>
        <v>Kok Takala Aleksi</v>
      </c>
      <c r="C118" s="132">
        <f>'VM-80'!F18</f>
        <v>74.8</v>
      </c>
      <c r="D118" s="80">
        <f>'VM-80'!G18</f>
        <v>75</v>
      </c>
      <c r="E118" s="145"/>
      <c r="F118" s="79">
        <f>'HK-80'!M10</f>
        <v>0.823944645218361</v>
      </c>
      <c r="G118" s="78">
        <f t="shared" si="1"/>
        <v>75</v>
      </c>
    </row>
    <row r="119" spans="1:7" ht="15.75">
      <c r="A119">
        <v>116</v>
      </c>
      <c r="B119" s="80">
        <f>'VM-80'!B19</f>
        <v>0</v>
      </c>
      <c r="C119" s="132">
        <f>'VM-80'!F19</f>
        <v>0</v>
      </c>
      <c r="D119" s="80">
        <f>'VM-80'!G19</f>
        <v>1</v>
      </c>
      <c r="E119" s="145"/>
      <c r="F119" s="79">
        <f>'HK-80'!M11</f>
        <v>0.6649902195500954</v>
      </c>
      <c r="G119" s="78">
        <f t="shared" si="1"/>
        <v>1000</v>
      </c>
    </row>
    <row r="120" spans="1:7" ht="15" customHeight="1">
      <c r="A120">
        <v>117</v>
      </c>
      <c r="B120" s="80">
        <f>'VM-80'!B20</f>
        <v>0</v>
      </c>
      <c r="C120" s="132">
        <f>'VM-80'!F20</f>
        <v>0</v>
      </c>
      <c r="D120" s="80">
        <f>'VM-80'!G20</f>
        <v>1</v>
      </c>
      <c r="E120" s="145"/>
      <c r="F120" s="79">
        <f>'HK-80'!M12</f>
        <v>0.4712704044375231</v>
      </c>
      <c r="G120" s="78">
        <f t="shared" si="1"/>
        <v>1000</v>
      </c>
    </row>
    <row r="121" spans="1:7" ht="15" customHeight="1">
      <c r="A121">
        <v>118</v>
      </c>
      <c r="B121" s="80">
        <f>'VM-80'!B21</f>
        <v>0</v>
      </c>
      <c r="C121" s="132">
        <f>'VM-80'!F21</f>
        <v>0</v>
      </c>
      <c r="D121" s="80">
        <f>'VM-80'!G21</f>
        <v>1</v>
      </c>
      <c r="E121" s="145"/>
      <c r="F121" s="79">
        <f>'HK-80'!M13</f>
        <v>0.8593085954687218</v>
      </c>
      <c r="G121" s="78">
        <f t="shared" si="1"/>
        <v>1000</v>
      </c>
    </row>
    <row r="122" spans="1:7" ht="15.75">
      <c r="A122">
        <v>119</v>
      </c>
      <c r="B122" s="80">
        <f>'VM-80'!B25</f>
        <v>0</v>
      </c>
      <c r="C122" s="132">
        <f>'VM-80'!F25</f>
        <v>0</v>
      </c>
      <c r="D122" s="80">
        <f>'VM-80'!G25</f>
        <v>1</v>
      </c>
      <c r="E122" s="145"/>
      <c r="F122" s="79">
        <f>'HK-80'!M14</f>
        <v>0.9777600026547824</v>
      </c>
      <c r="G122" s="78">
        <f t="shared" si="1"/>
        <v>1000</v>
      </c>
    </row>
    <row r="123" spans="1:7" ht="15.75">
      <c r="A123">
        <v>120</v>
      </c>
      <c r="B123" s="80">
        <f>'VM-80'!B26</f>
        <v>0</v>
      </c>
      <c r="C123" s="132">
        <f>'VM-80'!F26</f>
        <v>0</v>
      </c>
      <c r="D123" s="80">
        <f>'VM-80'!G26</f>
        <v>1</v>
      </c>
      <c r="E123" s="145"/>
      <c r="F123" s="79">
        <f>'HK-80'!M15</f>
        <v>0.44565656422246014</v>
      </c>
      <c r="G123" s="78">
        <f t="shared" si="1"/>
        <v>1000</v>
      </c>
    </row>
    <row r="124" spans="1:7" ht="15.75">
      <c r="A124">
        <v>121</v>
      </c>
      <c r="B124" s="80" t="str">
        <f>'HK-80'!B4</f>
        <v>Ylik Wuorinen Timi</v>
      </c>
      <c r="C124" s="132">
        <f>'HK-80'!F4</f>
        <v>74.7</v>
      </c>
      <c r="D124" s="80">
        <f>'HK-80'!G4</f>
        <v>75</v>
      </c>
      <c r="E124" s="145"/>
      <c r="F124" s="79">
        <f>'HK-80'!M16</f>
        <v>0.06693737040516723</v>
      </c>
      <c r="G124" s="78">
        <f t="shared" si="1"/>
        <v>75</v>
      </c>
    </row>
    <row r="125" spans="1:7" ht="15.75">
      <c r="A125">
        <v>122</v>
      </c>
      <c r="B125" s="80" t="str">
        <f>'HK-80'!B5</f>
        <v> Ylik Loukusa Matti</v>
      </c>
      <c r="C125" s="132">
        <f>'HK-80'!F5</f>
        <v>76.9</v>
      </c>
      <c r="D125" s="80">
        <f>'HK-80'!G5</f>
        <v>77.5</v>
      </c>
      <c r="E125" s="145"/>
      <c r="F125" s="79">
        <f>'HK-80'!M17</f>
        <v>0.6170208728103281</v>
      </c>
      <c r="G125" s="78">
        <f t="shared" si="1"/>
        <v>77.5</v>
      </c>
    </row>
    <row r="126" spans="1:7" ht="15" customHeight="1">
      <c r="A126">
        <v>123</v>
      </c>
      <c r="B126" s="80" t="str">
        <f>'HK-80'!B6</f>
        <v>Ltn Kyllönen Alexander</v>
      </c>
      <c r="C126" s="132">
        <f>'HK-80'!F6</f>
        <v>75.4</v>
      </c>
      <c r="D126" s="80">
        <f>'HK-80'!G6</f>
        <v>77.5</v>
      </c>
      <c r="E126" s="145"/>
      <c r="F126" s="79">
        <f>'HK-80'!M18</f>
        <v>0.5873229106102364</v>
      </c>
      <c r="G126" s="78">
        <f t="shared" si="1"/>
        <v>77.5</v>
      </c>
    </row>
    <row r="127" spans="1:7" ht="15.75">
      <c r="A127">
        <v>124</v>
      </c>
      <c r="B127" s="80" t="str">
        <f>'HK-80'!B7</f>
        <v>Ylil Hakkarainen Mika</v>
      </c>
      <c r="C127" s="132">
        <f>'HK-80'!F7</f>
        <v>79.5</v>
      </c>
      <c r="D127" s="80">
        <f>'HK-80'!G7</f>
        <v>80</v>
      </c>
      <c r="E127" s="145"/>
      <c r="F127" s="79">
        <f>'HK-80'!M19</f>
        <v>0.686355048381798</v>
      </c>
      <c r="G127" s="78">
        <f t="shared" si="1"/>
        <v>80</v>
      </c>
    </row>
    <row r="128" spans="1:7" ht="15.75">
      <c r="A128">
        <v>125</v>
      </c>
      <c r="B128" s="80" t="str">
        <f>'HK-80'!B8</f>
        <v>Kad Kaplas Jiri</v>
      </c>
      <c r="C128" s="132">
        <f>'HK-80'!F8</f>
        <v>75.4</v>
      </c>
      <c r="D128" s="80">
        <f>'HK-80'!G8</f>
        <v>77.5</v>
      </c>
      <c r="E128" s="145"/>
      <c r="F128" s="79">
        <f>'HK-80'!M20</f>
        <v>0.8468663577753317</v>
      </c>
      <c r="G128" s="78">
        <f t="shared" si="1"/>
        <v>77.5</v>
      </c>
    </row>
    <row r="129" spans="1:7" ht="15.75">
      <c r="A129">
        <v>126</v>
      </c>
      <c r="B129" s="80" t="e">
        <f>'HK-80'!#REF!</f>
        <v>#REF!</v>
      </c>
      <c r="C129" s="132" t="e">
        <f>'HK-80'!#REF!</f>
        <v>#REF!</v>
      </c>
      <c r="D129" s="80" t="e">
        <f>'HK-80'!#REF!</f>
        <v>#REF!</v>
      </c>
      <c r="E129" s="145"/>
      <c r="F129" s="79">
        <f>'HK-80'!M21</f>
        <v>0.48389949832482415</v>
      </c>
      <c r="G129" s="78" t="e">
        <f t="shared" si="1"/>
        <v>#REF!</v>
      </c>
    </row>
    <row r="130" spans="1:7" ht="15.75">
      <c r="A130">
        <v>127</v>
      </c>
      <c r="B130" s="80" t="str">
        <f>'HK-80'!B9</f>
        <v>Vääp Rötkö Aki</v>
      </c>
      <c r="C130" s="132">
        <f>'HK-80'!F9</f>
        <v>73.7</v>
      </c>
      <c r="D130" s="80">
        <f>'HK-80'!G9</f>
        <v>75</v>
      </c>
      <c r="E130" s="145"/>
      <c r="F130" s="79">
        <f>'VM-90'!M4</f>
        <v>0.6309987624917852</v>
      </c>
      <c r="G130" s="78">
        <f t="shared" si="1"/>
        <v>75</v>
      </c>
    </row>
    <row r="131" spans="1:7" ht="15" customHeight="1">
      <c r="A131">
        <v>128</v>
      </c>
      <c r="B131" s="80">
        <f>'HK-80'!B10</f>
        <v>0</v>
      </c>
      <c r="C131" s="132">
        <f>'HK-80'!F10</f>
        <v>0</v>
      </c>
      <c r="D131" s="80">
        <f>'HK-80'!G10</f>
        <v>1</v>
      </c>
      <c r="E131" s="145"/>
      <c r="F131" s="79" t="e">
        <f>'VM-90'!#REF!</f>
        <v>#REF!</v>
      </c>
      <c r="G131" s="78">
        <f t="shared" si="1"/>
        <v>1000</v>
      </c>
    </row>
    <row r="132" spans="1:7" ht="15.75">
      <c r="A132">
        <v>129</v>
      </c>
      <c r="B132" s="80">
        <f>'HK-80'!B11</f>
        <v>0</v>
      </c>
      <c r="C132" s="132">
        <f>'HK-80'!F11</f>
        <v>0</v>
      </c>
      <c r="D132" s="80">
        <f>'HK-80'!G11</f>
        <v>1</v>
      </c>
      <c r="E132" s="145"/>
      <c r="F132" s="79">
        <f>'VM-90'!M5</f>
        <v>0.30303453974577566</v>
      </c>
      <c r="G132" s="78">
        <f aca="true" t="shared" si="2" ref="G132:G195">IF(D132=1,1000,D132)</f>
        <v>1000</v>
      </c>
    </row>
    <row r="133" spans="1:7" ht="15.75">
      <c r="A133">
        <v>130</v>
      </c>
      <c r="B133" s="80">
        <f>'HK-80'!B12</f>
        <v>0</v>
      </c>
      <c r="C133" s="132">
        <f>'HK-80'!F12</f>
        <v>0</v>
      </c>
      <c r="D133" s="80">
        <f>'HK-80'!G12</f>
        <v>1</v>
      </c>
      <c r="E133" s="145"/>
      <c r="F133" s="79">
        <f>'VM-90'!M6</f>
        <v>0.004338740892915638</v>
      </c>
      <c r="G133" s="78">
        <f t="shared" si="2"/>
        <v>1000</v>
      </c>
    </row>
    <row r="134" spans="1:7" ht="15.75">
      <c r="A134">
        <v>131</v>
      </c>
      <c r="B134" s="80">
        <f>'HK-80'!B13</f>
        <v>0</v>
      </c>
      <c r="C134" s="132">
        <f>'HK-80'!F13</f>
        <v>0</v>
      </c>
      <c r="D134" s="80">
        <f>'HK-80'!G13</f>
        <v>1</v>
      </c>
      <c r="E134" s="145"/>
      <c r="F134" s="79">
        <f>'VM-90'!M7</f>
        <v>0.3424285565587306</v>
      </c>
      <c r="G134" s="78">
        <f t="shared" si="2"/>
        <v>1000</v>
      </c>
    </row>
    <row r="135" spans="1:7" ht="15.75">
      <c r="A135">
        <v>132</v>
      </c>
      <c r="B135" s="80">
        <f>'HK-80'!B14</f>
        <v>0</v>
      </c>
      <c r="C135" s="132">
        <f>'HK-80'!F14</f>
        <v>0</v>
      </c>
      <c r="D135" s="80">
        <f>'HK-80'!G14</f>
        <v>1</v>
      </c>
      <c r="E135" s="145"/>
      <c r="F135" s="79">
        <f>'VM-90'!M8</f>
        <v>0.551456836761772</v>
      </c>
      <c r="G135" s="78">
        <f t="shared" si="2"/>
        <v>1000</v>
      </c>
    </row>
    <row r="136" spans="1:7" ht="15.75">
      <c r="A136">
        <v>133</v>
      </c>
      <c r="B136" s="80">
        <f>'HK-80'!B15</f>
        <v>0</v>
      </c>
      <c r="C136" s="132">
        <f>'HK-80'!F15</f>
        <v>0</v>
      </c>
      <c r="D136" s="80">
        <f>'HK-80'!G15</f>
        <v>1</v>
      </c>
      <c r="E136" s="145"/>
      <c r="F136" s="79">
        <f>'VM-90'!M9</f>
        <v>0.8230319677696656</v>
      </c>
      <c r="G136" s="78">
        <f t="shared" si="2"/>
        <v>1000</v>
      </c>
    </row>
    <row r="137" spans="1:7" ht="15.75">
      <c r="A137">
        <v>134</v>
      </c>
      <c r="B137" s="80">
        <f>'HK-80'!B16</f>
        <v>0</v>
      </c>
      <c r="C137" s="132">
        <f>'HK-80'!F16</f>
        <v>0</v>
      </c>
      <c r="D137" s="80">
        <f>'HK-80'!G16</f>
        <v>1</v>
      </c>
      <c r="E137" s="145"/>
      <c r="F137" s="79">
        <f>'VM-90'!M10</f>
        <v>0.8568676069439798</v>
      </c>
      <c r="G137" s="78">
        <f t="shared" si="2"/>
        <v>1000</v>
      </c>
    </row>
    <row r="138" spans="1:7" ht="15" customHeight="1">
      <c r="A138">
        <v>135</v>
      </c>
      <c r="B138" s="80">
        <f>'HK-80'!B17</f>
        <v>0</v>
      </c>
      <c r="C138" s="132">
        <f>'HK-80'!F17</f>
        <v>0</v>
      </c>
      <c r="D138" s="80">
        <f>'HK-80'!G17</f>
        <v>1</v>
      </c>
      <c r="E138" s="145"/>
      <c r="F138" s="79">
        <f>'VM-90'!M11</f>
        <v>0.5971148534977768</v>
      </c>
      <c r="G138" s="78">
        <f t="shared" si="2"/>
        <v>1000</v>
      </c>
    </row>
    <row r="139" spans="1:7" ht="15.75">
      <c r="A139">
        <v>136</v>
      </c>
      <c r="B139" s="80">
        <f>'HK-80'!B18</f>
        <v>0</v>
      </c>
      <c r="C139" s="132">
        <f>'HK-80'!F18</f>
        <v>0</v>
      </c>
      <c r="D139" s="80">
        <f>'HK-80'!G18</f>
        <v>1</v>
      </c>
      <c r="E139" s="145"/>
      <c r="F139" s="79">
        <f>'VM-90'!M12</f>
        <v>0.6209778885378823</v>
      </c>
      <c r="G139" s="78">
        <f t="shared" si="2"/>
        <v>1000</v>
      </c>
    </row>
    <row r="140" spans="1:7" ht="15.75">
      <c r="A140">
        <v>137</v>
      </c>
      <c r="B140" s="80">
        <f>'HK-80'!B19</f>
        <v>0</v>
      </c>
      <c r="C140" s="132">
        <f>'HK-80'!F19</f>
        <v>0</v>
      </c>
      <c r="D140" s="80">
        <f>'HK-80'!G19</f>
        <v>1</v>
      </c>
      <c r="E140" s="145"/>
      <c r="F140" s="79">
        <f>'VM-90'!M13</f>
        <v>0.6860321551708033</v>
      </c>
      <c r="G140" s="78">
        <f t="shared" si="2"/>
        <v>1000</v>
      </c>
    </row>
    <row r="141" spans="1:7" ht="15.75">
      <c r="A141">
        <v>138</v>
      </c>
      <c r="B141" s="80">
        <f>'HK-80'!B20</f>
        <v>0</v>
      </c>
      <c r="C141" s="132">
        <f>'HK-80'!F20</f>
        <v>0</v>
      </c>
      <c r="D141" s="80">
        <f>'HK-80'!G20</f>
        <v>1</v>
      </c>
      <c r="E141" s="145"/>
      <c r="F141" s="79">
        <f>'VM-90'!M14</f>
        <v>0.5565954573358447</v>
      </c>
      <c r="G141" s="78">
        <f t="shared" si="2"/>
        <v>1000</v>
      </c>
    </row>
    <row r="142" spans="1:7" ht="15.75">
      <c r="A142">
        <v>139</v>
      </c>
      <c r="B142" s="80">
        <f>'HK-80'!B21</f>
        <v>0</v>
      </c>
      <c r="C142" s="132">
        <f>'HK-80'!F21</f>
        <v>0</v>
      </c>
      <c r="D142" s="80">
        <f>'HK-80'!G21</f>
        <v>1</v>
      </c>
      <c r="E142" s="145"/>
      <c r="F142" s="79">
        <f>'VM-90'!M15</f>
        <v>0.702906676813325</v>
      </c>
      <c r="G142" s="78">
        <f t="shared" si="2"/>
        <v>1000</v>
      </c>
    </row>
    <row r="143" spans="1:7" ht="15" customHeight="1">
      <c r="A143">
        <v>140</v>
      </c>
      <c r="B143" s="80">
        <f>'HK-80'!B22</f>
        <v>0</v>
      </c>
      <c r="C143" s="132">
        <f>'HK-80'!F22</f>
        <v>0</v>
      </c>
      <c r="D143" s="80">
        <f>'HK-80'!G22</f>
        <v>1</v>
      </c>
      <c r="E143" s="145"/>
      <c r="F143" s="79">
        <f>'VM-90'!M16</f>
        <v>0.38640706367989375</v>
      </c>
      <c r="G143" s="78">
        <f t="shared" si="2"/>
        <v>1000</v>
      </c>
    </row>
    <row r="144" spans="1:7" ht="15.75">
      <c r="A144">
        <v>141</v>
      </c>
      <c r="B144" s="80" t="e">
        <f>'VM-90'!#REF!</f>
        <v>#REF!</v>
      </c>
      <c r="C144" s="132" t="e">
        <f>'VM-90'!#REF!</f>
        <v>#REF!</v>
      </c>
      <c r="D144" s="80" t="e">
        <f>'VM-90'!#REF!</f>
        <v>#REF!</v>
      </c>
      <c r="E144" s="145"/>
      <c r="F144" s="79">
        <f>'VM-90'!M17</f>
        <v>0.36111342383373657</v>
      </c>
      <c r="G144" s="78" t="e">
        <f t="shared" si="2"/>
        <v>#REF!</v>
      </c>
    </row>
    <row r="145" spans="1:7" ht="31.5">
      <c r="A145">
        <v>142</v>
      </c>
      <c r="B145" s="80" t="str">
        <f>'VM-90'!B4</f>
        <v>Pion Hartikainen Heikki</v>
      </c>
      <c r="C145" s="132">
        <f>'VM-90'!F4</f>
        <v>80.6</v>
      </c>
      <c r="D145" s="80">
        <f>'VM-90'!G4</f>
        <v>82.5</v>
      </c>
      <c r="E145" s="145"/>
      <c r="F145" s="79">
        <f>'VM-90'!M18</f>
        <v>0.14242235370490874</v>
      </c>
      <c r="G145" s="78">
        <f t="shared" si="2"/>
        <v>82.5</v>
      </c>
    </row>
    <row r="146" spans="1:7" ht="15.75">
      <c r="A146">
        <v>143</v>
      </c>
      <c r="B146" s="80" t="e">
        <f>'VM-90'!#REF!</f>
        <v>#REF!</v>
      </c>
      <c r="C146" s="132" t="e">
        <f>'VM-90'!#REF!</f>
        <v>#REF!</v>
      </c>
      <c r="D146" s="80"/>
      <c r="E146" s="145"/>
      <c r="F146" s="79">
        <f>'VM-90'!M19</f>
        <v>0.6986992175624875</v>
      </c>
      <c r="G146" s="78">
        <f t="shared" si="2"/>
        <v>0</v>
      </c>
    </row>
    <row r="147" spans="1:7" ht="31.5">
      <c r="A147">
        <v>144</v>
      </c>
      <c r="B147" s="80" t="str">
        <f>'VM-90'!B5</f>
        <v>Upsopp Toivonen Tommi</v>
      </c>
      <c r="C147" s="132">
        <f>'VM-90'!F5</f>
        <v>82</v>
      </c>
      <c r="D147" s="80">
        <f>'VM-90'!G5</f>
        <v>82.5</v>
      </c>
      <c r="E147" s="145"/>
      <c r="F147" s="79">
        <f>'VM-90'!M20</f>
        <v>0.5723498575996064</v>
      </c>
      <c r="G147" s="78">
        <f t="shared" si="2"/>
        <v>82.5</v>
      </c>
    </row>
    <row r="148" spans="1:7" ht="15.75">
      <c r="A148">
        <v>145</v>
      </c>
      <c r="B148" s="80" t="str">
        <f>'VM-90'!B6</f>
        <v>Lntstm Turtinen Tero</v>
      </c>
      <c r="C148" s="132">
        <f>'VM-90'!F6</f>
        <v>84.5</v>
      </c>
      <c r="D148" s="80">
        <f>'VM-90'!G6</f>
        <v>85</v>
      </c>
      <c r="E148" s="145"/>
      <c r="F148" s="79">
        <f>'HK-90'!M5</f>
        <v>0.8911026611548389</v>
      </c>
      <c r="G148" s="78">
        <f t="shared" si="2"/>
        <v>85</v>
      </c>
    </row>
    <row r="149" spans="1:7" ht="15.75">
      <c r="A149">
        <v>146</v>
      </c>
      <c r="B149" s="80" t="str">
        <f>'VM-90'!B7</f>
        <v>Opp Kärkkäinen Juho</v>
      </c>
      <c r="C149" s="132">
        <f>'VM-90'!F7</f>
        <v>87.7</v>
      </c>
      <c r="D149" s="80">
        <f>'VM-90'!G7</f>
        <v>90</v>
      </c>
      <c r="E149" s="145"/>
      <c r="F149" s="79">
        <f>'HK-90'!M6</f>
        <v>0.13385241897152395</v>
      </c>
      <c r="G149" s="78">
        <f t="shared" si="2"/>
        <v>90</v>
      </c>
    </row>
    <row r="150" spans="1:7" ht="15.75">
      <c r="A150">
        <v>147</v>
      </c>
      <c r="B150" s="80" t="str">
        <f>'VM-90'!B8</f>
        <v>Opp Hintsala Luukas</v>
      </c>
      <c r="C150" s="132">
        <f>'VM-90'!F8</f>
        <v>85</v>
      </c>
      <c r="D150" s="80">
        <f>'VM-90'!G8</f>
        <v>85</v>
      </c>
      <c r="E150" s="145"/>
      <c r="F150" s="79">
        <f>'HK-90'!M7</f>
        <v>0.4796032877538585</v>
      </c>
      <c r="G150" s="78">
        <f t="shared" si="2"/>
        <v>85</v>
      </c>
    </row>
    <row r="151" spans="1:7" ht="31.5">
      <c r="A151">
        <v>148</v>
      </c>
      <c r="B151" s="80" t="str">
        <f>'VM-90'!B9</f>
        <v>Upsopp Björckbacka Teemu</v>
      </c>
      <c r="C151" s="132">
        <f>'VM-90'!F9</f>
        <v>87.6</v>
      </c>
      <c r="D151" s="80">
        <f>'VM-90'!G9</f>
        <v>90</v>
      </c>
      <c r="E151" s="145"/>
      <c r="F151" s="79">
        <f>'HK-90'!M8</f>
        <v>0.6280443266453628</v>
      </c>
      <c r="G151" s="78">
        <f t="shared" si="2"/>
        <v>90</v>
      </c>
    </row>
    <row r="152" spans="1:7" ht="15.75">
      <c r="A152">
        <v>149</v>
      </c>
      <c r="B152" s="80" t="str">
        <f>'VM-90'!B10</f>
        <v>Jääk Luodelahti Joel</v>
      </c>
      <c r="C152" s="132">
        <f>'VM-90'!F10</f>
        <v>81.5</v>
      </c>
      <c r="D152" s="80">
        <f>'VM-90'!G10</f>
        <v>82.5</v>
      </c>
      <c r="E152" s="145"/>
      <c r="F152" s="79">
        <f>'HK-90'!M9</f>
        <v>0.45228266466989986</v>
      </c>
      <c r="G152" s="78">
        <f t="shared" si="2"/>
        <v>82.5</v>
      </c>
    </row>
    <row r="153" spans="1:7" ht="15.75">
      <c r="A153">
        <v>150</v>
      </c>
      <c r="B153" s="80" t="str">
        <f>'VM-90'!B11</f>
        <v>Opp Haapanen Mikko</v>
      </c>
      <c r="C153" s="132">
        <f>'VM-90'!F11</f>
        <v>87.9</v>
      </c>
      <c r="D153" s="80">
        <f>'VM-90'!G11</f>
        <v>90</v>
      </c>
      <c r="E153" s="145"/>
      <c r="F153" s="79">
        <f>'HK-90'!M10</f>
        <v>0.5182243990513102</v>
      </c>
      <c r="G153" s="78">
        <f t="shared" si="2"/>
        <v>90</v>
      </c>
    </row>
    <row r="154" spans="1:7" ht="31.5">
      <c r="A154">
        <v>151</v>
      </c>
      <c r="B154" s="80" t="str">
        <f>'VM-90'!B12</f>
        <v>Jääk Ruuhonen Joona</v>
      </c>
      <c r="C154" s="132">
        <f>'VM-90'!F12</f>
        <v>88.5</v>
      </c>
      <c r="D154" s="80">
        <f>'VM-90'!G12</f>
        <v>90</v>
      </c>
      <c r="E154" s="145"/>
      <c r="F154" s="79">
        <f>'HK-90'!M11</f>
        <v>0.4733972552279522</v>
      </c>
      <c r="G154" s="78">
        <f t="shared" si="2"/>
        <v>90</v>
      </c>
    </row>
    <row r="155" spans="1:7" ht="15.75">
      <c r="A155">
        <v>152</v>
      </c>
      <c r="B155" s="80">
        <f>'VM-90'!B13</f>
        <v>0</v>
      </c>
      <c r="C155" s="132">
        <f>'VM-90'!F13</f>
        <v>0</v>
      </c>
      <c r="D155" s="80">
        <f>'VM-90'!G13</f>
        <v>1</v>
      </c>
      <c r="E155" s="145"/>
      <c r="F155" s="79">
        <f>'HK-90'!M12</f>
        <v>0.13973852016840738</v>
      </c>
      <c r="G155" s="78">
        <f t="shared" si="2"/>
        <v>1000</v>
      </c>
    </row>
    <row r="156" spans="1:7" ht="15.75">
      <c r="A156">
        <v>153</v>
      </c>
      <c r="B156" s="80">
        <f>'VM-90'!B14</f>
        <v>0</v>
      </c>
      <c r="C156" s="132">
        <f>'VM-90'!F14</f>
        <v>0</v>
      </c>
      <c r="D156" s="80">
        <f>'VM-90'!G14</f>
        <v>1</v>
      </c>
      <c r="E156" s="145"/>
      <c r="F156" s="79">
        <f>'HK-90'!M13</f>
        <v>0.9160483286518242</v>
      </c>
      <c r="G156" s="78">
        <f t="shared" si="2"/>
        <v>1000</v>
      </c>
    </row>
    <row r="157" spans="1:7" ht="15.75">
      <c r="A157">
        <v>154</v>
      </c>
      <c r="B157" s="80">
        <f>'VM-90'!B15</f>
        <v>0</v>
      </c>
      <c r="C157" s="132">
        <f>'VM-90'!F15</f>
        <v>0</v>
      </c>
      <c r="D157" s="80">
        <f>'VM-90'!G15</f>
        <v>1</v>
      </c>
      <c r="E157" s="145"/>
      <c r="F157" s="79">
        <f>'HK-90'!M14</f>
        <v>0.944961735555711</v>
      </c>
      <c r="G157" s="78">
        <f t="shared" si="2"/>
        <v>1000</v>
      </c>
    </row>
    <row r="158" spans="1:7" ht="15.75">
      <c r="A158">
        <v>155</v>
      </c>
      <c r="B158" s="80">
        <f>'VM-90'!B16</f>
        <v>0</v>
      </c>
      <c r="C158" s="132">
        <f>'VM-90'!F16</f>
        <v>0</v>
      </c>
      <c r="D158" s="80">
        <f>'VM-90'!G16</f>
        <v>1</v>
      </c>
      <c r="E158" s="145"/>
      <c r="F158" s="79">
        <f>'HK-90'!M15</f>
        <v>0.5902777808730582</v>
      </c>
      <c r="G158" s="78">
        <f t="shared" si="2"/>
        <v>1000</v>
      </c>
    </row>
    <row r="159" spans="1:7" ht="15.75">
      <c r="A159">
        <v>156</v>
      </c>
      <c r="B159" s="80">
        <f>'VM-90'!B17</f>
        <v>0</v>
      </c>
      <c r="C159" s="132">
        <f>'VM-90'!F17</f>
        <v>0</v>
      </c>
      <c r="D159" s="80">
        <f>'VM-90'!G17</f>
        <v>1</v>
      </c>
      <c r="E159" s="145"/>
      <c r="F159" s="79">
        <f>'HK-90'!M16</f>
        <v>0.8287556535242553</v>
      </c>
      <c r="G159" s="78">
        <f t="shared" si="2"/>
        <v>1000</v>
      </c>
    </row>
    <row r="160" spans="1:7" ht="15" customHeight="1">
      <c r="A160">
        <v>157</v>
      </c>
      <c r="B160" s="80">
        <f>'VM-90'!B18</f>
        <v>0</v>
      </c>
      <c r="C160" s="132">
        <f>'VM-90'!F18</f>
        <v>0</v>
      </c>
      <c r="D160" s="80">
        <f>'VM-90'!G18</f>
        <v>1</v>
      </c>
      <c r="E160" s="145"/>
      <c r="F160" s="79">
        <f>'HK-90'!M17</f>
        <v>0.18478819640318989</v>
      </c>
      <c r="G160" s="78">
        <f t="shared" si="2"/>
        <v>1000</v>
      </c>
    </row>
    <row r="161" spans="1:7" ht="15.75">
      <c r="A161">
        <v>158</v>
      </c>
      <c r="B161" s="80">
        <f>'VM-90'!B19</f>
        <v>0</v>
      </c>
      <c r="C161" s="132">
        <f>'VM-90'!F19</f>
        <v>0</v>
      </c>
      <c r="D161" s="80">
        <f>'VM-90'!G19</f>
        <v>1</v>
      </c>
      <c r="E161" s="145"/>
      <c r="F161" s="79">
        <f>'HK-90'!M18</f>
        <v>0.5826726588000666</v>
      </c>
      <c r="G161" s="78">
        <f t="shared" si="2"/>
        <v>1000</v>
      </c>
    </row>
    <row r="162" spans="1:7" ht="15.75">
      <c r="A162">
        <v>159</v>
      </c>
      <c r="B162" s="80">
        <f>'VM-90'!B20</f>
        <v>0</v>
      </c>
      <c r="C162" s="132">
        <f>'VM-90'!F20</f>
        <v>0</v>
      </c>
      <c r="D162" s="80">
        <f>'VM-90'!G20</f>
        <v>1</v>
      </c>
      <c r="E162" s="145"/>
      <c r="F162" s="79">
        <f>'HK-90'!M19</f>
        <v>0.5960888644811915</v>
      </c>
      <c r="G162" s="78">
        <f t="shared" si="2"/>
        <v>1000</v>
      </c>
    </row>
    <row r="163" spans="1:7" ht="15.75">
      <c r="A163">
        <v>160</v>
      </c>
      <c r="B163" s="80">
        <f>'VM-90'!B21</f>
        <v>0</v>
      </c>
      <c r="C163" s="132">
        <f>'VM-90'!F21</f>
        <v>0</v>
      </c>
      <c r="D163" s="80">
        <f>'VM-90'!G21</f>
        <v>1</v>
      </c>
      <c r="E163" s="145"/>
      <c r="F163" s="79">
        <f>'HK-90'!M20</f>
        <v>0.6633966314800208</v>
      </c>
      <c r="G163" s="78">
        <f t="shared" si="2"/>
        <v>1000</v>
      </c>
    </row>
    <row r="164" spans="1:7" ht="15.75">
      <c r="A164">
        <v>161</v>
      </c>
      <c r="B164" s="80" t="str">
        <f>'HK-90'!B4</f>
        <v>nrvja Pisarenko Adrei</v>
      </c>
      <c r="C164" s="132">
        <f>'HK-90'!F4</f>
        <v>81.1</v>
      </c>
      <c r="D164" s="80"/>
      <c r="E164" s="145"/>
      <c r="F164" s="79">
        <f>'HK-90'!M21</f>
        <v>0.38811756747174275</v>
      </c>
      <c r="G164" s="78">
        <f t="shared" si="2"/>
        <v>0</v>
      </c>
    </row>
    <row r="165" spans="1:7" ht="15.75">
      <c r="A165">
        <v>162</v>
      </c>
      <c r="B165" s="80" t="str">
        <f>'HK-90'!B5</f>
        <v>Ylik Näppi Simo</v>
      </c>
      <c r="C165" s="132">
        <f>'HK-90'!F5</f>
        <v>80.4</v>
      </c>
      <c r="D165" s="80">
        <f>'HK-90'!G5</f>
        <v>82.5</v>
      </c>
      <c r="E165" s="145"/>
      <c r="F165" s="79">
        <f>'HK-90'!M22</f>
        <v>0.3929926407718407</v>
      </c>
      <c r="G165" s="78">
        <f t="shared" si="2"/>
        <v>82.5</v>
      </c>
    </row>
    <row r="166" spans="1:7" ht="15.75">
      <c r="A166">
        <v>163</v>
      </c>
      <c r="B166" s="80" t="str">
        <f>'HK-90'!B6</f>
        <v>Kers Kvist Konsta </v>
      </c>
      <c r="C166" s="132">
        <f>'HK-90'!F6</f>
        <v>80.4</v>
      </c>
      <c r="D166" s="80">
        <f>'HK-90'!G6</f>
        <v>82.5</v>
      </c>
      <c r="E166" s="145"/>
      <c r="F166" s="79">
        <f>'VM-100'!M5</f>
        <v>0.4967454374401661</v>
      </c>
      <c r="G166" s="78">
        <f t="shared" si="2"/>
        <v>82.5</v>
      </c>
    </row>
    <row r="167" spans="1:7" ht="15" customHeight="1">
      <c r="A167">
        <v>164</v>
      </c>
      <c r="B167" s="80" t="str">
        <f>'HK-90'!B7</f>
        <v>Vääp Haverinen Sami</v>
      </c>
      <c r="C167" s="132">
        <f>'HK-90'!F7</f>
        <v>81.6</v>
      </c>
      <c r="D167" s="80">
        <f>'HK-90'!G7</f>
        <v>82.5</v>
      </c>
      <c r="E167" s="145"/>
      <c r="F167" s="79">
        <f>'VM-100'!M6</f>
        <v>0.6466387655568124</v>
      </c>
      <c r="G167" s="78">
        <f t="shared" si="2"/>
        <v>82.5</v>
      </c>
    </row>
    <row r="168" spans="1:7" ht="15.75">
      <c r="A168">
        <v>165</v>
      </c>
      <c r="B168" s="80" t="str">
        <f>'HK-90'!B8</f>
        <v>Kapt Tuominen Kalle</v>
      </c>
      <c r="C168" s="132">
        <f>'HK-90'!F8</f>
        <v>86.7</v>
      </c>
      <c r="D168" s="80">
        <f>'HK-90'!G8</f>
        <v>87.5</v>
      </c>
      <c r="E168" s="145"/>
      <c r="F168" s="79">
        <f>'VM-100'!M7</f>
        <v>0.09396385845877342</v>
      </c>
      <c r="G168" s="78">
        <f t="shared" si="2"/>
        <v>87.5</v>
      </c>
    </row>
    <row r="169" spans="1:7" ht="15.75">
      <c r="A169">
        <v>166</v>
      </c>
      <c r="B169" s="80" t="str">
        <f>'HK-90'!B9</f>
        <v>Kad Mikkilä Kasperi</v>
      </c>
      <c r="C169" s="132">
        <f>'HK-90'!F9</f>
        <v>85</v>
      </c>
      <c r="D169" s="80">
        <f>'HK-90'!G9</f>
        <v>85</v>
      </c>
      <c r="E169" s="145"/>
      <c r="F169" s="79">
        <f>'VM-100'!M8</f>
        <v>0.0632635003056694</v>
      </c>
      <c r="G169" s="78">
        <f t="shared" si="2"/>
        <v>85</v>
      </c>
    </row>
    <row r="170" spans="1:7" ht="15.75">
      <c r="A170">
        <v>167</v>
      </c>
      <c r="B170" s="80">
        <f>'HK-90'!B10</f>
        <v>0</v>
      </c>
      <c r="C170" s="132">
        <f>'HK-90'!F10</f>
        <v>0</v>
      </c>
      <c r="D170" s="80">
        <f>'HK-90'!G10</f>
        <v>1</v>
      </c>
      <c r="E170" s="145"/>
      <c r="F170" s="79">
        <f>'VM-100'!M9</f>
        <v>0.43463471384385644</v>
      </c>
      <c r="G170" s="78">
        <f t="shared" si="2"/>
        <v>1000</v>
      </c>
    </row>
    <row r="171" spans="1:7" ht="15.75">
      <c r="A171">
        <v>168</v>
      </c>
      <c r="B171" s="80">
        <f>'HK-90'!B11</f>
        <v>0</v>
      </c>
      <c r="C171" s="132">
        <f>'HK-90'!F11</f>
        <v>0</v>
      </c>
      <c r="D171" s="80">
        <f>'HK-90'!G11</f>
        <v>1</v>
      </c>
      <c r="E171" s="145"/>
      <c r="F171" s="79">
        <f>'VM-100'!M10</f>
        <v>0.5207532690659007</v>
      </c>
      <c r="G171" s="78">
        <f t="shared" si="2"/>
        <v>1000</v>
      </c>
    </row>
    <row r="172" spans="1:7" ht="15.75">
      <c r="A172">
        <v>169</v>
      </c>
      <c r="B172" s="80">
        <f>'HK-90'!B12</f>
        <v>0</v>
      </c>
      <c r="C172" s="132">
        <f>'HK-90'!F12</f>
        <v>0</v>
      </c>
      <c r="D172" s="80">
        <f>'HK-90'!G12</f>
        <v>1</v>
      </c>
      <c r="E172" s="145"/>
      <c r="F172" s="79">
        <f>'VM-100'!M11</f>
        <v>0.13461531613501765</v>
      </c>
      <c r="G172" s="78">
        <f t="shared" si="2"/>
        <v>1000</v>
      </c>
    </row>
    <row r="173" spans="1:7" ht="15" customHeight="1">
      <c r="A173">
        <v>170</v>
      </c>
      <c r="B173" s="80">
        <f>'HK-90'!B13</f>
        <v>0</v>
      </c>
      <c r="C173" s="132">
        <f>'HK-90'!F13</f>
        <v>0</v>
      </c>
      <c r="D173" s="80">
        <f>'HK-90'!G13</f>
        <v>1</v>
      </c>
      <c r="E173" s="145"/>
      <c r="F173" s="79">
        <f>'VM-100'!M12</f>
        <v>0.5952759437061053</v>
      </c>
      <c r="G173" s="78">
        <f t="shared" si="2"/>
        <v>1000</v>
      </c>
    </row>
    <row r="174" spans="1:7" ht="15.75">
      <c r="A174">
        <v>171</v>
      </c>
      <c r="B174" s="80">
        <f>'HK-90'!B14</f>
        <v>0</v>
      </c>
      <c r="C174" s="132">
        <f>'HK-90'!F14</f>
        <v>0</v>
      </c>
      <c r="D174" s="80">
        <f>'HK-90'!G14</f>
        <v>1</v>
      </c>
      <c r="E174" s="145"/>
      <c r="F174" s="79">
        <f>'VM-100'!M13</f>
        <v>0.4440169860095846</v>
      </c>
      <c r="G174" s="78">
        <f t="shared" si="2"/>
        <v>1000</v>
      </c>
    </row>
    <row r="175" spans="1:7" ht="15.75">
      <c r="A175">
        <v>172</v>
      </c>
      <c r="B175" s="80">
        <f>'HK-90'!B15</f>
        <v>0</v>
      </c>
      <c r="C175" s="132">
        <f>'HK-90'!F15</f>
        <v>0</v>
      </c>
      <c r="D175" s="80">
        <f>'HK-90'!G15</f>
        <v>1</v>
      </c>
      <c r="E175" s="145"/>
      <c r="F175" s="79">
        <f>'VM-100'!M14</f>
        <v>0.36460044310848017</v>
      </c>
      <c r="G175" s="78">
        <f t="shared" si="2"/>
        <v>1000</v>
      </c>
    </row>
    <row r="176" spans="1:7" ht="15.75">
      <c r="A176">
        <v>173</v>
      </c>
      <c r="B176" s="80">
        <f>'HK-90'!B16</f>
        <v>0</v>
      </c>
      <c r="C176" s="132">
        <f>'HK-90'!F16</f>
        <v>0</v>
      </c>
      <c r="D176" s="80">
        <f>'HK-90'!G16</f>
        <v>1</v>
      </c>
      <c r="E176" s="145"/>
      <c r="F176" s="79">
        <f>'VM-100'!M15</f>
        <v>0.8045738973615637</v>
      </c>
      <c r="G176" s="78">
        <f t="shared" si="2"/>
        <v>1000</v>
      </c>
    </row>
    <row r="177" spans="1:7" ht="15" customHeight="1">
      <c r="A177">
        <v>174</v>
      </c>
      <c r="B177" s="80">
        <f>'HK-90'!B17</f>
        <v>0</v>
      </c>
      <c r="C177" s="132">
        <f>'HK-90'!F17</f>
        <v>0</v>
      </c>
      <c r="D177" s="80">
        <f>'HK-90'!G17</f>
        <v>1</v>
      </c>
      <c r="E177" s="145"/>
      <c r="F177" s="79">
        <f>'VM-100'!M16</f>
        <v>0.3425627733676646</v>
      </c>
      <c r="G177" s="78">
        <f t="shared" si="2"/>
        <v>1000</v>
      </c>
    </row>
    <row r="178" spans="1:7" ht="15.75">
      <c r="A178">
        <v>175</v>
      </c>
      <c r="B178" s="80">
        <f>'HK-90'!B18</f>
        <v>0</v>
      </c>
      <c r="C178" s="132">
        <f>'HK-90'!F18</f>
        <v>0</v>
      </c>
      <c r="D178" s="80">
        <f>'HK-90'!G18</f>
        <v>1</v>
      </c>
      <c r="E178" s="145"/>
      <c r="F178" s="79">
        <f>'VM-100'!M17</f>
        <v>0.09939655104732537</v>
      </c>
      <c r="G178" s="78">
        <f t="shared" si="2"/>
        <v>1000</v>
      </c>
    </row>
    <row r="179" spans="1:7" ht="15" customHeight="1">
      <c r="A179">
        <v>176</v>
      </c>
      <c r="B179" s="80">
        <f>'HK-90'!B19</f>
        <v>0</v>
      </c>
      <c r="C179" s="132">
        <f>'HK-90'!F19</f>
        <v>0</v>
      </c>
      <c r="D179" s="80">
        <f>'HK-90'!G19</f>
        <v>1</v>
      </c>
      <c r="E179" s="145"/>
      <c r="F179" s="79">
        <f>'VM-100'!M18</f>
        <v>0.43824555745649185</v>
      </c>
      <c r="G179" s="78">
        <f t="shared" si="2"/>
        <v>1000</v>
      </c>
    </row>
    <row r="180" spans="1:7" ht="15.75">
      <c r="A180">
        <v>177</v>
      </c>
      <c r="B180" s="80">
        <f>'HK-90'!B20</f>
        <v>0</v>
      </c>
      <c r="C180" s="132">
        <f>'HK-90'!F20</f>
        <v>0</v>
      </c>
      <c r="D180" s="80">
        <f>'HK-90'!G20</f>
        <v>1</v>
      </c>
      <c r="E180" s="145"/>
      <c r="F180" s="79">
        <f>'VM-100'!M19</f>
        <v>0.13876576544277675</v>
      </c>
      <c r="G180" s="78">
        <f t="shared" si="2"/>
        <v>1000</v>
      </c>
    </row>
    <row r="181" spans="1:7" ht="15.75">
      <c r="A181">
        <v>178</v>
      </c>
      <c r="B181" s="80">
        <f>'HK-90'!B21</f>
        <v>0</v>
      </c>
      <c r="C181" s="132">
        <f>'HK-90'!F21</f>
        <v>0</v>
      </c>
      <c r="D181" s="80">
        <f>'HK-90'!G21</f>
        <v>1</v>
      </c>
      <c r="E181" s="145"/>
      <c r="F181" s="79">
        <f>'VM-100'!M20</f>
        <v>0.7143499898653864</v>
      </c>
      <c r="G181" s="78">
        <f t="shared" si="2"/>
        <v>1000</v>
      </c>
    </row>
    <row r="182" spans="1:7" ht="15.75">
      <c r="A182">
        <v>179</v>
      </c>
      <c r="B182" s="80">
        <f>'HK-90'!B22</f>
        <v>0</v>
      </c>
      <c r="C182" s="132">
        <f>'HK-90'!F22</f>
        <v>0</v>
      </c>
      <c r="D182" s="80">
        <f>'HK-90'!G22</f>
        <v>1</v>
      </c>
      <c r="E182" s="145"/>
      <c r="F182" s="79">
        <f>'VM-100'!M21</f>
        <v>0.6460820750184331</v>
      </c>
      <c r="G182" s="78">
        <f t="shared" si="2"/>
        <v>1000</v>
      </c>
    </row>
    <row r="183" spans="1:7" ht="15.75">
      <c r="A183">
        <v>180</v>
      </c>
      <c r="B183" s="80">
        <f>'HK-90'!B23</f>
        <v>0</v>
      </c>
      <c r="C183" s="132">
        <f>'HK-90'!F23</f>
        <v>0</v>
      </c>
      <c r="D183" s="80">
        <f>'HK-90'!G23</f>
        <v>1</v>
      </c>
      <c r="E183" s="145"/>
      <c r="F183" s="79">
        <f>'VM-100'!M22</f>
        <v>0.6203826915952373</v>
      </c>
      <c r="G183" s="78">
        <f t="shared" si="2"/>
        <v>1000</v>
      </c>
    </row>
    <row r="184" spans="1:7" ht="15.75">
      <c r="A184">
        <v>181</v>
      </c>
      <c r="B184" s="80" t="str">
        <f>'VM-100'!B4</f>
        <v>Alok Savolainen Arvi</v>
      </c>
      <c r="C184" s="132">
        <f>'VM-100'!F4</f>
        <v>97.2</v>
      </c>
      <c r="D184" s="80">
        <f>'VM-100'!G4</f>
        <v>97.5</v>
      </c>
      <c r="E184" s="145"/>
      <c r="F184" s="79">
        <f>'HK-100'!M5</f>
        <v>0.27103506453391724</v>
      </c>
      <c r="G184" s="78">
        <f t="shared" si="2"/>
        <v>97.5</v>
      </c>
    </row>
    <row r="185" spans="1:7" ht="15.75">
      <c r="A185">
        <v>182</v>
      </c>
      <c r="B185" s="80" t="str">
        <f>'VM-100'!B5</f>
        <v>Upsopp Aliu Krenar</v>
      </c>
      <c r="C185" s="132">
        <f>'VM-100'!F5</f>
        <v>94.5</v>
      </c>
      <c r="D185" s="80">
        <f>'VM-100'!G5</f>
        <v>95</v>
      </c>
      <c r="E185" s="145"/>
      <c r="F185" s="79">
        <f>'HK-100'!M6</f>
        <v>0.6471438043289803</v>
      </c>
      <c r="G185" s="78">
        <f t="shared" si="2"/>
        <v>95</v>
      </c>
    </row>
    <row r="186" spans="1:7" ht="15.75">
      <c r="A186">
        <v>183</v>
      </c>
      <c r="B186" s="80" t="str">
        <f>'VM-100'!B6</f>
        <v>Opp Linna Artturi</v>
      </c>
      <c r="C186" s="132">
        <f>'VM-100'!F6</f>
        <v>99.7</v>
      </c>
      <c r="D186" s="80">
        <f>'VM-100'!G6</f>
        <v>100</v>
      </c>
      <c r="E186" s="145"/>
      <c r="F186" s="79">
        <f>'HK-100'!M7</f>
        <v>0.3482751930383978</v>
      </c>
      <c r="G186" s="78">
        <f t="shared" si="2"/>
        <v>100</v>
      </c>
    </row>
    <row r="187" spans="1:7" ht="15.75">
      <c r="A187">
        <v>184</v>
      </c>
      <c r="B187" s="80">
        <f>'VM-100'!B7</f>
        <v>0</v>
      </c>
      <c r="C187" s="132">
        <f>'VM-100'!F7</f>
        <v>0</v>
      </c>
      <c r="D187" s="80">
        <f>'VM-100'!G7</f>
        <v>1</v>
      </c>
      <c r="E187" s="145"/>
      <c r="F187" s="79">
        <f>'HK-100'!M8</f>
        <v>0.11087563540414891</v>
      </c>
      <c r="G187" s="78">
        <f t="shared" si="2"/>
        <v>1000</v>
      </c>
    </row>
    <row r="188" spans="1:7" ht="15.75">
      <c r="A188">
        <v>185</v>
      </c>
      <c r="B188" s="80">
        <f>'VM-100'!B8</f>
        <v>0</v>
      </c>
      <c r="C188" s="132">
        <f>'VM-100'!F8</f>
        <v>0</v>
      </c>
      <c r="D188" s="80">
        <f>'VM-100'!G8</f>
        <v>1</v>
      </c>
      <c r="E188" s="145"/>
      <c r="F188" s="79">
        <f>'HK-100'!M9</f>
        <v>0.6575300620197835</v>
      </c>
      <c r="G188" s="78">
        <f t="shared" si="2"/>
        <v>1000</v>
      </c>
    </row>
    <row r="189" spans="1:7" ht="15.75">
      <c r="A189">
        <v>186</v>
      </c>
      <c r="B189" s="80">
        <f>'VM-100'!B9</f>
        <v>0</v>
      </c>
      <c r="C189" s="132">
        <f>'VM-100'!F9</f>
        <v>0</v>
      </c>
      <c r="D189" s="80">
        <f>'VM-100'!G9</f>
        <v>1</v>
      </c>
      <c r="E189" s="145"/>
      <c r="F189" s="79">
        <f>'HK-100'!M10</f>
        <v>0.4911496922986507</v>
      </c>
      <c r="G189" s="78">
        <f t="shared" si="2"/>
        <v>1000</v>
      </c>
    </row>
    <row r="190" spans="1:7" ht="15.75">
      <c r="A190">
        <v>187</v>
      </c>
      <c r="B190" s="80">
        <f>'VM-100'!B10</f>
        <v>0</v>
      </c>
      <c r="C190" s="132">
        <f>'VM-100'!F10</f>
        <v>0</v>
      </c>
      <c r="D190" s="80">
        <f>'VM-100'!G10</f>
        <v>1</v>
      </c>
      <c r="E190" s="145"/>
      <c r="F190" s="79">
        <f>'HK-100'!M11</f>
        <v>0.5133437680621609</v>
      </c>
      <c r="G190" s="78">
        <f t="shared" si="2"/>
        <v>1000</v>
      </c>
    </row>
    <row r="191" spans="1:7" ht="15.75">
      <c r="A191">
        <v>188</v>
      </c>
      <c r="B191" s="80">
        <f>'VM-100'!B11</f>
        <v>0</v>
      </c>
      <c r="C191" s="132">
        <f>'VM-100'!F11</f>
        <v>0</v>
      </c>
      <c r="D191" s="80">
        <f>'VM-100'!G11</f>
        <v>1</v>
      </c>
      <c r="E191" s="145"/>
      <c r="F191" s="79">
        <f>'HK-100'!M12</f>
        <v>0.4121817007581874</v>
      </c>
      <c r="G191" s="78">
        <f t="shared" si="2"/>
        <v>1000</v>
      </c>
    </row>
    <row r="192" spans="1:7" ht="15" customHeight="1">
      <c r="A192">
        <v>189</v>
      </c>
      <c r="B192" s="80">
        <f>'VM-100'!B12</f>
        <v>0</v>
      </c>
      <c r="C192" s="132">
        <f>'VM-100'!F12</f>
        <v>0</v>
      </c>
      <c r="D192" s="80">
        <f>'VM-100'!G12</f>
        <v>1</v>
      </c>
      <c r="E192" s="145"/>
      <c r="F192" s="79">
        <f>'HK-100'!M13</f>
        <v>0.8245286030850734</v>
      </c>
      <c r="G192" s="78">
        <f t="shared" si="2"/>
        <v>1000</v>
      </c>
    </row>
    <row r="193" spans="1:7" ht="15.75">
      <c r="A193">
        <v>190</v>
      </c>
      <c r="B193" s="80">
        <f>'VM-100'!B13</f>
        <v>0</v>
      </c>
      <c r="C193" s="132">
        <f>'VM-100'!F13</f>
        <v>0</v>
      </c>
      <c r="D193" s="80">
        <f>'VM-100'!G13</f>
        <v>1</v>
      </c>
      <c r="E193" s="145"/>
      <c r="F193" s="79">
        <f>'HK-100'!M14</f>
        <v>0.7258367449103196</v>
      </c>
      <c r="G193" s="78">
        <f t="shared" si="2"/>
        <v>1000</v>
      </c>
    </row>
    <row r="194" spans="1:7" ht="15" customHeight="1">
      <c r="A194">
        <v>191</v>
      </c>
      <c r="B194" s="80">
        <f>'VM-100'!B14</f>
        <v>0</v>
      </c>
      <c r="C194" s="132">
        <f>'VM-100'!F14</f>
        <v>0</v>
      </c>
      <c r="D194" s="80">
        <f>'VM-100'!G14</f>
        <v>1</v>
      </c>
      <c r="E194" s="145"/>
      <c r="F194" s="79">
        <f>'HK-100'!M15</f>
        <v>0.19750131191032594</v>
      </c>
      <c r="G194" s="78">
        <f t="shared" si="2"/>
        <v>1000</v>
      </c>
    </row>
    <row r="195" spans="1:7" ht="15.75">
      <c r="A195">
        <v>192</v>
      </c>
      <c r="B195" s="80">
        <f>'VM-100'!B15</f>
        <v>0</v>
      </c>
      <c r="C195" s="132">
        <f>'VM-100'!F15</f>
        <v>0</v>
      </c>
      <c r="D195" s="80">
        <f>'VM-100'!G15</f>
        <v>1</v>
      </c>
      <c r="E195" s="145"/>
      <c r="F195" s="79">
        <f>'HK-100'!M16</f>
        <v>0.9854657583254172</v>
      </c>
      <c r="G195" s="78">
        <f t="shared" si="2"/>
        <v>1000</v>
      </c>
    </row>
    <row r="196" spans="1:7" ht="15" customHeight="1">
      <c r="A196">
        <v>193</v>
      </c>
      <c r="B196" s="80">
        <f>'VM-100'!B16</f>
        <v>0</v>
      </c>
      <c r="C196" s="132">
        <f>'VM-100'!F16</f>
        <v>0</v>
      </c>
      <c r="D196" s="80">
        <f>'VM-100'!G16</f>
        <v>1</v>
      </c>
      <c r="E196" s="145"/>
      <c r="F196" s="79">
        <f>'HK-100'!M17</f>
        <v>0.7937787825405904</v>
      </c>
      <c r="G196" s="78">
        <f aca="true" t="shared" si="3" ref="G196:G243">IF(D196=1,1000,D196)</f>
        <v>1000</v>
      </c>
    </row>
    <row r="197" spans="1:7" ht="15.75">
      <c r="A197">
        <v>194</v>
      </c>
      <c r="B197" s="80">
        <f>'VM-100'!B17</f>
        <v>0</v>
      </c>
      <c r="C197" s="132">
        <f>'VM-100'!F17</f>
        <v>0</v>
      </c>
      <c r="D197" s="80">
        <f>'VM-100'!G17</f>
        <v>1</v>
      </c>
      <c r="E197" s="145"/>
      <c r="F197" s="79">
        <f>'HK-100'!M18</f>
        <v>0.9836391068885959</v>
      </c>
      <c r="G197" s="78">
        <f t="shared" si="3"/>
        <v>1000</v>
      </c>
    </row>
    <row r="198" spans="1:7" ht="15" customHeight="1">
      <c r="A198">
        <v>195</v>
      </c>
      <c r="B198" s="80">
        <f>'VM-100'!B18</f>
        <v>0</v>
      </c>
      <c r="C198" s="132">
        <f>'VM-100'!F18</f>
        <v>0</v>
      </c>
      <c r="D198" s="80">
        <f>'VM-100'!G18</f>
        <v>1</v>
      </c>
      <c r="E198" s="145"/>
      <c r="F198" s="79">
        <f>'HK-100'!M19</f>
        <v>0.0869001364888291</v>
      </c>
      <c r="G198" s="78">
        <f t="shared" si="3"/>
        <v>1000</v>
      </c>
    </row>
    <row r="199" spans="1:7" ht="15.75">
      <c r="A199">
        <v>196</v>
      </c>
      <c r="B199" s="80">
        <f>'VM-100'!B19</f>
        <v>0</v>
      </c>
      <c r="C199" s="132">
        <f>'VM-100'!F19</f>
        <v>0</v>
      </c>
      <c r="D199" s="80">
        <f>'VM-100'!G19</f>
        <v>1</v>
      </c>
      <c r="E199" s="145"/>
      <c r="F199" s="79">
        <f>'HK-100'!M20</f>
        <v>0.10358234572449998</v>
      </c>
      <c r="G199" s="78">
        <f t="shared" si="3"/>
        <v>1000</v>
      </c>
    </row>
    <row r="200" spans="1:7" ht="15.75">
      <c r="A200">
        <v>197</v>
      </c>
      <c r="B200" s="80">
        <f>'VM-100'!B20</f>
        <v>0</v>
      </c>
      <c r="C200" s="132">
        <f>'VM-100'!F20</f>
        <v>0</v>
      </c>
      <c r="D200" s="80">
        <f>'VM-100'!G20</f>
        <v>1</v>
      </c>
      <c r="E200" s="145"/>
      <c r="F200" s="79">
        <f>'HK-100'!M21</f>
        <v>0.69777998471986</v>
      </c>
      <c r="G200" s="78">
        <f t="shared" si="3"/>
        <v>1000</v>
      </c>
    </row>
    <row r="201" spans="1:7" ht="15.75">
      <c r="A201">
        <v>198</v>
      </c>
      <c r="B201" s="80">
        <f>'VM-100'!B21</f>
        <v>0</v>
      </c>
      <c r="C201" s="132">
        <f>'VM-100'!F21</f>
        <v>0</v>
      </c>
      <c r="D201" s="80">
        <f>'VM-100'!G21</f>
        <v>1</v>
      </c>
      <c r="E201" s="145"/>
      <c r="F201" s="79">
        <f>'HK-100'!M22</f>
        <v>0.22582553087037827</v>
      </c>
      <c r="G201" s="78">
        <f t="shared" si="3"/>
        <v>1000</v>
      </c>
    </row>
    <row r="202" spans="1:7" ht="15.75">
      <c r="A202">
        <v>199</v>
      </c>
      <c r="B202" s="80">
        <f>'VM-100'!B22</f>
        <v>0</v>
      </c>
      <c r="C202" s="132">
        <f>'VM-100'!F22</f>
        <v>0</v>
      </c>
      <c r="D202" s="80">
        <f>'VM-100'!G22</f>
        <v>1</v>
      </c>
      <c r="E202" s="145"/>
      <c r="F202" s="79">
        <f>'M+100'!M5</f>
        <v>0.31402610161388633</v>
      </c>
      <c r="G202" s="78">
        <f t="shared" si="3"/>
        <v>1000</v>
      </c>
    </row>
    <row r="203" spans="1:7" ht="15.75">
      <c r="A203">
        <v>200</v>
      </c>
      <c r="B203" s="80">
        <f>'VM-100'!B23</f>
        <v>0</v>
      </c>
      <c r="C203" s="132">
        <f>'VM-100'!F23</f>
        <v>0</v>
      </c>
      <c r="D203" s="80">
        <f>'VM-100'!G23</f>
        <v>1</v>
      </c>
      <c r="E203" s="145"/>
      <c r="F203" s="79">
        <f>'M+100'!M6</f>
        <v>0.43582226529828105</v>
      </c>
      <c r="G203" s="78">
        <f t="shared" si="3"/>
        <v>1000</v>
      </c>
    </row>
    <row r="204" spans="1:7" ht="31.5">
      <c r="A204">
        <v>201</v>
      </c>
      <c r="B204" s="80" t="str">
        <f>'HK-100'!B4</f>
        <v>Kadalik Saukkonen Eero</v>
      </c>
      <c r="C204" s="132">
        <f>'HK-100'!F4</f>
        <v>97.5</v>
      </c>
      <c r="D204" s="80">
        <f>'HK-100'!G4</f>
        <v>97.5</v>
      </c>
      <c r="E204" s="145"/>
      <c r="F204" s="79">
        <f>'M+100'!M7</f>
        <v>0.45840693699641055</v>
      </c>
      <c r="G204" s="78">
        <f t="shared" si="3"/>
        <v>97.5</v>
      </c>
    </row>
    <row r="205" spans="1:7" ht="15.75">
      <c r="A205">
        <v>202</v>
      </c>
      <c r="B205" s="80">
        <f>'HK-100'!B5</f>
        <v>0</v>
      </c>
      <c r="C205" s="132">
        <f>'HK-100'!F5</f>
        <v>0</v>
      </c>
      <c r="D205" s="80">
        <f>'HK-100'!G5</f>
        <v>1</v>
      </c>
      <c r="E205" s="145"/>
      <c r="F205" s="79">
        <f>'M+100'!M8</f>
        <v>0.26519551091780386</v>
      </c>
      <c r="G205" s="78">
        <f t="shared" si="3"/>
        <v>1000</v>
      </c>
    </row>
    <row r="206" spans="1:7" ht="15.75">
      <c r="A206">
        <v>203</v>
      </c>
      <c r="B206" s="80">
        <f>'HK-100'!B6</f>
        <v>0</v>
      </c>
      <c r="C206" s="132">
        <f>'HK-100'!F6</f>
        <v>0</v>
      </c>
      <c r="D206" s="80">
        <f>'HK-100'!G6</f>
        <v>1</v>
      </c>
      <c r="E206" s="145"/>
      <c r="F206" s="79">
        <f>'M+100'!M9</f>
        <v>0.2632891791796672</v>
      </c>
      <c r="G206" s="78">
        <f t="shared" si="3"/>
        <v>1000</v>
      </c>
    </row>
    <row r="207" spans="1:7" ht="15.75">
      <c r="A207">
        <v>204</v>
      </c>
      <c r="B207" s="80">
        <f>'HK-100'!B7</f>
        <v>0</v>
      </c>
      <c r="C207" s="132">
        <f>'HK-100'!F7</f>
        <v>0</v>
      </c>
      <c r="D207" s="80">
        <f>'HK-100'!G7</f>
        <v>1</v>
      </c>
      <c r="E207" s="145"/>
      <c r="F207" s="79">
        <f>'M+100'!M10</f>
        <v>0.09365557847847938</v>
      </c>
      <c r="G207" s="78">
        <f t="shared" si="3"/>
        <v>1000</v>
      </c>
    </row>
    <row r="208" spans="1:7" ht="15.75">
      <c r="A208">
        <v>205</v>
      </c>
      <c r="B208" s="80">
        <f>'HK-100'!B8</f>
        <v>0</v>
      </c>
      <c r="C208" s="132">
        <f>'HK-100'!F8</f>
        <v>0</v>
      </c>
      <c r="D208" s="80">
        <f>'HK-100'!G8</f>
        <v>1</v>
      </c>
      <c r="E208" s="145"/>
      <c r="F208" s="79">
        <f>'M+100'!M11</f>
        <v>0.042345241334593275</v>
      </c>
      <c r="G208" s="78">
        <f t="shared" si="3"/>
        <v>1000</v>
      </c>
    </row>
    <row r="209" spans="1:7" ht="15.75">
      <c r="A209">
        <v>206</v>
      </c>
      <c r="B209" s="80">
        <f>'HK-100'!B9</f>
        <v>0</v>
      </c>
      <c r="C209" s="132">
        <f>'HK-100'!F9</f>
        <v>0</v>
      </c>
      <c r="D209" s="80">
        <f>'HK-100'!G9</f>
        <v>1</v>
      </c>
      <c r="E209" s="145"/>
      <c r="F209" s="79">
        <f>'M+100'!M12</f>
        <v>0.3796063651785302</v>
      </c>
      <c r="G209" s="78">
        <f t="shared" si="3"/>
        <v>1000</v>
      </c>
    </row>
    <row r="210" spans="1:7" ht="15.75">
      <c r="A210">
        <v>207</v>
      </c>
      <c r="B210" s="80">
        <f>'HK-100'!B10</f>
        <v>0</v>
      </c>
      <c r="C210" s="132">
        <f>'HK-100'!F10</f>
        <v>0</v>
      </c>
      <c r="D210" s="80">
        <f>'HK-100'!G10</f>
        <v>1</v>
      </c>
      <c r="E210" s="145"/>
      <c r="F210" s="79">
        <f>'M+100'!M13</f>
        <v>0.9715883778690118</v>
      </c>
      <c r="G210" s="78">
        <f t="shared" si="3"/>
        <v>1000</v>
      </c>
    </row>
    <row r="211" spans="1:7" ht="15" customHeight="1">
      <c r="A211">
        <v>208</v>
      </c>
      <c r="B211" s="80">
        <f>'HK-100'!B11</f>
        <v>0</v>
      </c>
      <c r="C211" s="132">
        <f>'HK-100'!F11</f>
        <v>0</v>
      </c>
      <c r="D211" s="80">
        <f>'HK-100'!G11</f>
        <v>1</v>
      </c>
      <c r="E211" s="145"/>
      <c r="F211" s="79">
        <f>'M+100'!M14</f>
        <v>0.9452491985965152</v>
      </c>
      <c r="G211" s="78">
        <f t="shared" si="3"/>
        <v>1000</v>
      </c>
    </row>
    <row r="212" spans="1:7" ht="15.75">
      <c r="A212">
        <v>209</v>
      </c>
      <c r="B212" s="80">
        <f>'HK-100'!B12</f>
        <v>0</v>
      </c>
      <c r="C212" s="132">
        <f>'HK-100'!F12</f>
        <v>0</v>
      </c>
      <c r="D212" s="80">
        <f>'HK-100'!G12</f>
        <v>1</v>
      </c>
      <c r="E212" s="145"/>
      <c r="F212" s="79">
        <f>'M+100'!M15</f>
        <v>0.6865613587715118</v>
      </c>
      <c r="G212" s="78">
        <f t="shared" si="3"/>
        <v>1000</v>
      </c>
    </row>
    <row r="213" spans="1:7" ht="15" customHeight="1">
      <c r="A213">
        <v>210</v>
      </c>
      <c r="B213" s="80">
        <f>'HK-100'!B13</f>
        <v>0</v>
      </c>
      <c r="C213" s="132">
        <f>'HK-100'!F13</f>
        <v>0</v>
      </c>
      <c r="D213" s="80">
        <f>'HK-100'!G13</f>
        <v>1</v>
      </c>
      <c r="E213" s="145"/>
      <c r="F213" s="79">
        <f>'M+100'!M16</f>
        <v>0.1760645671208534</v>
      </c>
      <c r="G213" s="78">
        <f t="shared" si="3"/>
        <v>1000</v>
      </c>
    </row>
    <row r="214" spans="1:7" ht="15.75">
      <c r="A214">
        <v>211</v>
      </c>
      <c r="B214" s="80">
        <f>'HK-100'!B14</f>
        <v>0</v>
      </c>
      <c r="C214" s="132">
        <f>'HK-100'!F14</f>
        <v>0</v>
      </c>
      <c r="D214" s="80">
        <f>'HK-100'!G14</f>
        <v>1</v>
      </c>
      <c r="E214" s="145"/>
      <c r="F214" s="79">
        <f>'M+100'!M17</f>
        <v>0.10076294637491756</v>
      </c>
      <c r="G214" s="78">
        <f t="shared" si="3"/>
        <v>1000</v>
      </c>
    </row>
    <row r="215" spans="1:7" ht="15" customHeight="1">
      <c r="A215">
        <v>212</v>
      </c>
      <c r="B215" s="80">
        <f>'HK-100'!B15</f>
        <v>0</v>
      </c>
      <c r="C215" s="132">
        <f>'HK-100'!F15</f>
        <v>0</v>
      </c>
      <c r="D215" s="80">
        <f>'HK-100'!G15</f>
        <v>1</v>
      </c>
      <c r="E215" s="145"/>
      <c r="F215" s="79">
        <f>'M+100'!M18</f>
        <v>0.5451249820460538</v>
      </c>
      <c r="G215" s="78">
        <f t="shared" si="3"/>
        <v>1000</v>
      </c>
    </row>
    <row r="216" spans="1:7" ht="15.75">
      <c r="A216">
        <v>213</v>
      </c>
      <c r="B216" s="80">
        <f>'HK-100'!B16</f>
        <v>0</v>
      </c>
      <c r="C216" s="132">
        <f>'HK-100'!F16</f>
        <v>0</v>
      </c>
      <c r="D216" s="80">
        <f>'HK-100'!G16</f>
        <v>1</v>
      </c>
      <c r="E216" s="145"/>
      <c r="F216" s="79">
        <f>'M+100'!M19</f>
        <v>0.0014232861792304874</v>
      </c>
      <c r="G216" s="78">
        <f t="shared" si="3"/>
        <v>1000</v>
      </c>
    </row>
    <row r="217" spans="1:7" ht="15.75">
      <c r="A217">
        <v>214</v>
      </c>
      <c r="B217" s="80">
        <f>'HK-100'!B17</f>
        <v>0</v>
      </c>
      <c r="C217" s="132">
        <f>'HK-100'!F17</f>
        <v>0</v>
      </c>
      <c r="D217" s="80">
        <f>'HK-100'!G17</f>
        <v>1</v>
      </c>
      <c r="E217" s="145"/>
      <c r="F217" s="79">
        <f>'M+100'!M20</f>
        <v>0.07062417376226282</v>
      </c>
      <c r="G217" s="78">
        <f t="shared" si="3"/>
        <v>1000</v>
      </c>
    </row>
    <row r="218" spans="1:7" ht="15.75">
      <c r="A218">
        <v>215</v>
      </c>
      <c r="B218" s="80">
        <f>'HK-100'!B18</f>
        <v>0</v>
      </c>
      <c r="C218" s="132">
        <f>'HK-100'!F18</f>
        <v>0</v>
      </c>
      <c r="D218" s="80">
        <f>'HK-100'!G18</f>
        <v>1</v>
      </c>
      <c r="E218" s="145"/>
      <c r="F218" s="79">
        <f>'M+100'!M21</f>
        <v>0.006441863349046395</v>
      </c>
      <c r="G218" s="78">
        <f t="shared" si="3"/>
        <v>1000</v>
      </c>
    </row>
    <row r="219" spans="1:7" ht="15.75">
      <c r="A219">
        <v>216</v>
      </c>
      <c r="B219" s="80">
        <f>'HK-100'!B19</f>
        <v>0</v>
      </c>
      <c r="C219" s="132">
        <f>'HK-100'!F19</f>
        <v>0</v>
      </c>
      <c r="D219" s="80">
        <f>'HK-100'!G19</f>
        <v>1</v>
      </c>
      <c r="E219" s="145"/>
      <c r="F219" s="79">
        <f>'M+100'!M22</f>
        <v>0.49263247813151345</v>
      </c>
      <c r="G219" s="78">
        <f t="shared" si="3"/>
        <v>1000</v>
      </c>
    </row>
    <row r="220" spans="1:7" ht="15" customHeight="1">
      <c r="A220">
        <v>217</v>
      </c>
      <c r="B220" s="80">
        <f>'HK-100'!B20</f>
        <v>0</v>
      </c>
      <c r="C220" s="132">
        <f>'HK-100'!F20</f>
        <v>0</v>
      </c>
      <c r="D220" s="80">
        <f>'HK-100'!G20</f>
        <v>1</v>
      </c>
      <c r="E220" s="142"/>
      <c r="F220" s="79">
        <f>'N-65'!M23</f>
        <v>0.6620692980133827</v>
      </c>
      <c r="G220" s="78">
        <f t="shared" si="3"/>
        <v>1000</v>
      </c>
    </row>
    <row r="221" spans="1:7" ht="15" customHeight="1">
      <c r="A221">
        <v>218</v>
      </c>
      <c r="B221" s="80">
        <f>'HK-100'!B21</f>
        <v>0</v>
      </c>
      <c r="C221" s="132">
        <f>'HK-100'!F21</f>
        <v>0</v>
      </c>
      <c r="D221" s="80">
        <f>'HK-100'!G21</f>
        <v>1</v>
      </c>
      <c r="E221" s="142"/>
      <c r="F221" s="79">
        <f>'N-65'!M4</f>
        <v>0.1</v>
      </c>
      <c r="G221" s="78">
        <f t="shared" si="3"/>
        <v>1000</v>
      </c>
    </row>
    <row r="222" spans="1:7" ht="15" customHeight="1">
      <c r="A222">
        <v>219</v>
      </c>
      <c r="B222" s="80">
        <f>'HK-100'!B22</f>
        <v>0</v>
      </c>
      <c r="C222" s="132">
        <f>'HK-100'!F22</f>
        <v>0</v>
      </c>
      <c r="D222" s="80">
        <f>'HK-100'!G22</f>
        <v>1</v>
      </c>
      <c r="E222" s="145"/>
      <c r="F222" s="79">
        <f>'N+65'!M23</f>
        <v>0.3640919064633996</v>
      </c>
      <c r="G222" s="78">
        <f t="shared" si="3"/>
        <v>1000</v>
      </c>
    </row>
    <row r="223" spans="1:7" ht="15" customHeight="1">
      <c r="A223">
        <v>220</v>
      </c>
      <c r="B223" s="80">
        <f>'HK-100'!B23</f>
        <v>0</v>
      </c>
      <c r="C223" s="132">
        <f>'HK-100'!F23</f>
        <v>0</v>
      </c>
      <c r="D223" s="80">
        <f>'HK-100'!G23</f>
        <v>1</v>
      </c>
      <c r="E223" s="142"/>
      <c r="F223" s="79">
        <f>'N+65'!M4</f>
        <v>0.912255748676021</v>
      </c>
      <c r="G223" s="78">
        <f t="shared" si="3"/>
        <v>1000</v>
      </c>
    </row>
    <row r="224" spans="1:7" ht="15.75">
      <c r="A224">
        <v>221</v>
      </c>
      <c r="B224" s="80" t="str">
        <f>'M+100'!B4</f>
        <v>Kers Kangas Arttu</v>
      </c>
      <c r="C224" s="132">
        <f>'M+100'!F4</f>
        <v>116.9</v>
      </c>
      <c r="D224" s="80">
        <f>'M+100'!G4</f>
        <v>117.5</v>
      </c>
      <c r="E224" s="145"/>
      <c r="F224" s="79">
        <f>'N80'!M23</f>
        <v>0.8194319945616668</v>
      </c>
      <c r="G224" s="78">
        <f t="shared" si="3"/>
        <v>117.5</v>
      </c>
    </row>
    <row r="225" spans="1:7" ht="15" customHeight="1">
      <c r="A225">
        <v>222</v>
      </c>
      <c r="B225" s="80" t="str">
        <f>'M+100'!B5</f>
        <v>Vääp Nylund Markus</v>
      </c>
      <c r="C225" s="132">
        <f>'M+100'!F5</f>
        <v>101.7</v>
      </c>
      <c r="D225" s="80">
        <f>'M+100'!G5</f>
        <v>102.5</v>
      </c>
      <c r="E225" s="145"/>
      <c r="F225" s="79">
        <f>'N80'!M4</f>
        <v>0.682560087089815</v>
      </c>
      <c r="G225" s="78">
        <f t="shared" si="3"/>
        <v>102.5</v>
      </c>
    </row>
    <row r="226" spans="1:7" ht="15.75">
      <c r="A226">
        <v>223</v>
      </c>
      <c r="B226" s="80">
        <f>'M+100'!B6</f>
        <v>0</v>
      </c>
      <c r="C226" s="132">
        <f>'M+100'!F6</f>
        <v>0</v>
      </c>
      <c r="D226" s="80">
        <f>'M+100'!G6</f>
        <v>1</v>
      </c>
      <c r="E226" s="145"/>
      <c r="F226" s="79">
        <f>'VM-65'!M23</f>
        <v>0.5931548958009705</v>
      </c>
      <c r="G226" s="78">
        <f t="shared" si="3"/>
        <v>1000</v>
      </c>
    </row>
    <row r="227" spans="1:7" ht="15.75">
      <c r="A227">
        <v>224</v>
      </c>
      <c r="B227" s="80">
        <f>'M+100'!B7</f>
        <v>0</v>
      </c>
      <c r="C227" s="132">
        <f>'M+100'!F7</f>
        <v>0</v>
      </c>
      <c r="D227" s="80">
        <f>'M+100'!G7</f>
        <v>1</v>
      </c>
      <c r="E227" s="145"/>
      <c r="F227" s="79">
        <f>'VM-65'!M4</f>
        <v>0.014522653077222447</v>
      </c>
      <c r="G227" s="78">
        <f t="shared" si="3"/>
        <v>1000</v>
      </c>
    </row>
    <row r="228" spans="1:7" ht="15.75">
      <c r="A228">
        <v>225</v>
      </c>
      <c r="B228" s="80">
        <f>'M+100'!B8</f>
        <v>0</v>
      </c>
      <c r="C228" s="132">
        <f>'M+100'!F8</f>
        <v>0</v>
      </c>
      <c r="D228" s="80">
        <f>'M+100'!G8</f>
        <v>1</v>
      </c>
      <c r="E228" s="145"/>
      <c r="F228" s="79">
        <f>'HK-65'!M22</f>
        <v>0.44765414752417065</v>
      </c>
      <c r="G228" s="78">
        <f t="shared" si="3"/>
        <v>1000</v>
      </c>
    </row>
    <row r="229" spans="1:7" ht="15.75">
      <c r="A229">
        <v>226</v>
      </c>
      <c r="B229" s="80">
        <f>'M+100'!B9</f>
        <v>0</v>
      </c>
      <c r="C229" s="132">
        <f>'M+100'!F9</f>
        <v>0</v>
      </c>
      <c r="D229" s="80">
        <f>'M+100'!G9</f>
        <v>1</v>
      </c>
      <c r="E229" s="145"/>
      <c r="F229" s="79" t="e">
        <f>'HK-65'!#REF!</f>
        <v>#REF!</v>
      </c>
      <c r="G229" s="78">
        <f t="shared" si="3"/>
        <v>1000</v>
      </c>
    </row>
    <row r="230" spans="1:7" ht="15.75">
      <c r="A230">
        <v>227</v>
      </c>
      <c r="B230" s="80">
        <f>'M+100'!B10</f>
        <v>0</v>
      </c>
      <c r="C230" s="132">
        <f>'M+100'!F10</f>
        <v>0</v>
      </c>
      <c r="D230" s="80">
        <f>'M+100'!G10</f>
        <v>1</v>
      </c>
      <c r="E230" s="145"/>
      <c r="F230" s="79">
        <f>'VM-80'!M26</f>
        <v>0.8020533487083528</v>
      </c>
      <c r="G230" s="78">
        <f t="shared" si="3"/>
        <v>1000</v>
      </c>
    </row>
    <row r="231" spans="1:7" ht="15.75">
      <c r="A231">
        <v>228</v>
      </c>
      <c r="B231" s="80">
        <f>'M+100'!B11</f>
        <v>0</v>
      </c>
      <c r="C231" s="132">
        <f>'M+100'!F11</f>
        <v>0</v>
      </c>
      <c r="D231" s="80">
        <f>'M+100'!G11</f>
        <v>1</v>
      </c>
      <c r="E231" s="145"/>
      <c r="F231" s="79">
        <f>'VM-80'!M4</f>
        <v>0.6100586948147255</v>
      </c>
      <c r="G231" s="78">
        <f t="shared" si="3"/>
        <v>1000</v>
      </c>
    </row>
    <row r="232" spans="1:7" ht="15.75">
      <c r="A232">
        <v>229</v>
      </c>
      <c r="B232" s="80">
        <f>'M+100'!B12</f>
        <v>0</v>
      </c>
      <c r="C232" s="132">
        <f>'M+100'!F12</f>
        <v>0</v>
      </c>
      <c r="D232" s="80">
        <f>'M+100'!G12</f>
        <v>1</v>
      </c>
      <c r="E232" s="145"/>
      <c r="F232" s="79">
        <f>'HK-80'!M22</f>
        <v>0.596878075580132</v>
      </c>
      <c r="G232" s="78">
        <f t="shared" si="3"/>
        <v>1000</v>
      </c>
    </row>
    <row r="233" spans="1:7" ht="15" customHeight="1">
      <c r="A233">
        <v>230</v>
      </c>
      <c r="B233" s="80">
        <f>'M+100'!B13</f>
        <v>0</v>
      </c>
      <c r="C233" s="132">
        <f>'M+100'!F13</f>
        <v>0</v>
      </c>
      <c r="D233" s="80">
        <f>'M+100'!G13</f>
        <v>1</v>
      </c>
      <c r="E233" s="145"/>
      <c r="F233" s="79">
        <f>'HK-80'!M4</f>
        <v>0.6807719944610053</v>
      </c>
      <c r="G233" s="78">
        <f t="shared" si="3"/>
        <v>1000</v>
      </c>
    </row>
    <row r="234" spans="1:7" ht="15" customHeight="1">
      <c r="A234">
        <v>231</v>
      </c>
      <c r="B234" s="80">
        <f>'M+100'!B14</f>
        <v>0</v>
      </c>
      <c r="C234" s="132">
        <f>'M+100'!F14</f>
        <v>0</v>
      </c>
      <c r="D234" s="80">
        <f>'M+100'!G14</f>
        <v>1</v>
      </c>
      <c r="E234" s="145"/>
      <c r="F234" s="79">
        <f>'VM-90'!M21</f>
        <v>0.3117653397581226</v>
      </c>
      <c r="G234" s="78">
        <f t="shared" si="3"/>
        <v>1000</v>
      </c>
    </row>
    <row r="235" spans="1:7" ht="15" customHeight="1">
      <c r="A235">
        <v>232</v>
      </c>
      <c r="B235" s="80">
        <f>'M+100'!B15</f>
        <v>0</v>
      </c>
      <c r="C235" s="132">
        <f>'M+100'!F15</f>
        <v>0</v>
      </c>
      <c r="D235" s="80">
        <f>'M+100'!G15</f>
        <v>1</v>
      </c>
      <c r="E235" s="145"/>
      <c r="F235" s="79" t="e">
        <f>'VM-90'!#REF!</f>
        <v>#REF!</v>
      </c>
      <c r="G235" s="78">
        <f t="shared" si="3"/>
        <v>1000</v>
      </c>
    </row>
    <row r="236" spans="1:7" ht="15.75">
      <c r="A236">
        <v>233</v>
      </c>
      <c r="B236" s="80">
        <f>'M+100'!B16</f>
        <v>0</v>
      </c>
      <c r="C236" s="132">
        <f>'M+100'!F16</f>
        <v>0</v>
      </c>
      <c r="D236" s="80">
        <f>'M+100'!G16</f>
        <v>1</v>
      </c>
      <c r="E236" s="145"/>
      <c r="F236" s="79">
        <f>'HK-90'!M23</f>
        <v>0.11574075817924134</v>
      </c>
      <c r="G236" s="78">
        <f t="shared" si="3"/>
        <v>1000</v>
      </c>
    </row>
    <row r="237" spans="1:7" ht="15.75">
      <c r="A237">
        <v>234</v>
      </c>
      <c r="B237" s="80">
        <f>'M+100'!B17</f>
        <v>0</v>
      </c>
      <c r="C237" s="132">
        <f>'M+100'!F17</f>
        <v>0</v>
      </c>
      <c r="D237" s="80">
        <f>'M+100'!G17</f>
        <v>1</v>
      </c>
      <c r="E237" s="145"/>
      <c r="F237" s="79">
        <f>'HK-90'!M4</f>
        <v>0.46</v>
      </c>
      <c r="G237" s="78">
        <f t="shared" si="3"/>
        <v>1000</v>
      </c>
    </row>
    <row r="238" spans="1:7" ht="15.75">
      <c r="A238">
        <v>235</v>
      </c>
      <c r="B238" s="80">
        <f>'M+100'!B18</f>
        <v>0</v>
      </c>
      <c r="C238" s="132">
        <f>'M+100'!F18</f>
        <v>0</v>
      </c>
      <c r="D238" s="80">
        <f>'M+100'!G18</f>
        <v>1</v>
      </c>
      <c r="E238" s="145"/>
      <c r="F238" s="79">
        <f>'VM-100'!M23</f>
        <v>0.5854846373131517</v>
      </c>
      <c r="G238" s="78">
        <f t="shared" si="3"/>
        <v>1000</v>
      </c>
    </row>
    <row r="239" spans="1:7" ht="15.75">
      <c r="A239">
        <v>236</v>
      </c>
      <c r="B239" s="80">
        <f>'M+100'!B19</f>
        <v>0</v>
      </c>
      <c r="C239" s="132">
        <f>'M+100'!F19</f>
        <v>0</v>
      </c>
      <c r="D239" s="80">
        <f>'M+100'!G19</f>
        <v>1</v>
      </c>
      <c r="E239" s="145"/>
      <c r="F239" s="79">
        <f>'VM-100'!M4</f>
        <v>0.9428470181463189</v>
      </c>
      <c r="G239" s="78">
        <f t="shared" si="3"/>
        <v>1000</v>
      </c>
    </row>
    <row r="240" spans="1:7" ht="15.75">
      <c r="A240">
        <v>237</v>
      </c>
      <c r="B240" s="80">
        <f>'M+100'!B20</f>
        <v>0</v>
      </c>
      <c r="C240" s="132">
        <f>'M+100'!F20</f>
        <v>0</v>
      </c>
      <c r="D240" s="80">
        <f>'M+100'!G20</f>
        <v>1</v>
      </c>
      <c r="E240" s="145"/>
      <c r="F240" s="79">
        <f>'HK-100'!M23</f>
        <v>0.7817627284355064</v>
      </c>
      <c r="G240" s="78">
        <f t="shared" si="3"/>
        <v>1000</v>
      </c>
    </row>
    <row r="241" spans="1:7" ht="15.75">
      <c r="A241">
        <v>238</v>
      </c>
      <c r="B241" s="80">
        <f>'M+100'!B21</f>
        <v>0</v>
      </c>
      <c r="C241" s="132">
        <f>'M+100'!F21</f>
        <v>0</v>
      </c>
      <c r="D241" s="80">
        <f>'M+100'!G21</f>
        <v>1</v>
      </c>
      <c r="E241" s="145"/>
      <c r="F241" s="79">
        <f>'HK-100'!M4</f>
        <v>0.29970735978412666</v>
      </c>
      <c r="G241" s="78">
        <f t="shared" si="3"/>
        <v>1000</v>
      </c>
    </row>
    <row r="242" spans="1:7" ht="15" customHeight="1">
      <c r="A242">
        <v>239</v>
      </c>
      <c r="B242" s="80">
        <f>'M+100'!B22</f>
        <v>0</v>
      </c>
      <c r="C242" s="132">
        <f>'M+100'!F22</f>
        <v>0</v>
      </c>
      <c r="D242" s="80">
        <f>'M+100'!G22</f>
        <v>1</v>
      </c>
      <c r="E242" s="145"/>
      <c r="F242" s="79">
        <f>'M+100'!M23</f>
        <v>0.9760087361131355</v>
      </c>
      <c r="G242" s="78">
        <f t="shared" si="3"/>
        <v>1000</v>
      </c>
    </row>
    <row r="243" spans="1:7" ht="15" customHeight="1">
      <c r="A243">
        <v>240</v>
      </c>
      <c r="B243" s="80">
        <f>'M+100'!B23</f>
        <v>0</v>
      </c>
      <c r="C243" s="132">
        <f>'M+100'!F23</f>
        <v>0</v>
      </c>
      <c r="D243" s="80">
        <f>'M+100'!G23</f>
        <v>1</v>
      </c>
      <c r="E243" s="145"/>
      <c r="F243" s="79">
        <f>'M+100'!M4</f>
        <v>0.8649793096522698</v>
      </c>
      <c r="G243" s="78">
        <f t="shared" si="3"/>
        <v>1000</v>
      </c>
    </row>
    <row r="244" ht="12.75">
      <c r="E244" s="144"/>
    </row>
    <row r="245" spans="2:5" ht="12.75">
      <c r="B245" s="2"/>
      <c r="E245" s="144"/>
    </row>
    <row r="246" spans="2:5" ht="12.75">
      <c r="B246" s="2"/>
      <c r="E246" s="144"/>
    </row>
    <row r="247" ht="12.75">
      <c r="E247" s="144"/>
    </row>
    <row r="248" ht="12.75">
      <c r="E248" s="144"/>
    </row>
    <row r="249" ht="12.75">
      <c r="E249" s="144"/>
    </row>
    <row r="250" ht="12.75">
      <c r="E250" s="144"/>
    </row>
    <row r="251" ht="12.75">
      <c r="E251" s="144"/>
    </row>
    <row r="252" ht="12.75">
      <c r="E252" s="144"/>
    </row>
    <row r="253" ht="12.75">
      <c r="E253" s="144"/>
    </row>
    <row r="254" ht="12.75">
      <c r="E254" s="144"/>
    </row>
    <row r="255" ht="12.75">
      <c r="E255" s="144"/>
    </row>
    <row r="256" ht="12.75">
      <c r="E256" s="144"/>
    </row>
    <row r="257" ht="12.75">
      <c r="E257" s="144"/>
    </row>
    <row r="258" ht="12.75">
      <c r="E258" s="144"/>
    </row>
    <row r="259" ht="12.75">
      <c r="E259" s="144"/>
    </row>
    <row r="260" ht="12.75">
      <c r="E260" s="144"/>
    </row>
    <row r="261" ht="12.75">
      <c r="E261" s="144"/>
    </row>
    <row r="262" ht="12.75">
      <c r="E262" s="144"/>
    </row>
    <row r="263" ht="12.75">
      <c r="E263" s="144"/>
    </row>
    <row r="264" ht="12.75">
      <c r="E264" s="144"/>
    </row>
    <row r="265" ht="12.75">
      <c r="E265" s="144"/>
    </row>
    <row r="266" ht="12.75">
      <c r="E266" s="144"/>
    </row>
    <row r="267" ht="12.75">
      <c r="E267" s="144"/>
    </row>
    <row r="268" ht="12.75">
      <c r="E268" s="144"/>
    </row>
    <row r="269" ht="12.75">
      <c r="E269" s="144"/>
    </row>
  </sheetData>
  <sheetProtection formatCells="0" formatColumns="0" formatRows="0" insertColumns="0" insertRows="0" insertHyperlinks="0" deleteColumns="0" deleteRows="0" sort="0" autoFilter="0" pivotTables="0"/>
  <protectedRanges>
    <protectedRange sqref="F4:F243 B4:D243" name="Alue1_13"/>
  </protectedRanges>
  <conditionalFormatting sqref="F4:F243 D4:D243">
    <cfRule type="cellIs" priority="1" dxfId="0" operator="equal" stopIfTrue="1">
      <formula>1</formula>
    </cfRule>
  </conditionalFormatting>
  <conditionalFormatting sqref="B4:C243">
    <cfRule type="cellIs" priority="2" dxfId="0" operator="equal" stopIfTrue="1">
      <formula>0</formula>
    </cfRule>
  </conditionalFormatting>
  <conditionalFormatting sqref="E4:E35">
    <cfRule type="cellIs" priority="3" dxfId="0" operator="equal" stopIfTrue="1">
      <formula>-1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9"/>
  <dimension ref="A1:E74"/>
  <sheetViews>
    <sheetView zoomScalePageLayoutView="0" workbookViewId="0" topLeftCell="A1">
      <selection activeCell="E3" sqref="E3"/>
    </sheetView>
  </sheetViews>
  <sheetFormatPr defaultColWidth="9.140625" defaultRowHeight="13.5" customHeight="1"/>
  <cols>
    <col min="1" max="1" width="7.28125" style="0" customWidth="1"/>
    <col min="2" max="2" width="25.140625" style="0" customWidth="1"/>
    <col min="3" max="3" width="7.140625" style="168" customWidth="1"/>
    <col min="4" max="4" width="7.8515625" style="168" customWidth="1"/>
    <col min="5" max="5" width="28.28125" style="0" customWidth="1"/>
    <col min="6" max="6" width="7.28125" style="0" customWidth="1"/>
    <col min="7" max="7" width="22.57421875" style="0" bestFit="1" customWidth="1"/>
    <col min="8" max="8" width="7.140625" style="0" customWidth="1"/>
    <col min="9" max="9" width="6.7109375" style="0" customWidth="1"/>
    <col min="10" max="10" width="26.28125" style="0" customWidth="1"/>
    <col min="11" max="11" width="20.8515625" style="0" bestFit="1" customWidth="1"/>
    <col min="12" max="12" width="14.140625" style="0" bestFit="1" customWidth="1"/>
  </cols>
  <sheetData>
    <row r="1" spans="1:5" ht="13.5" customHeight="1">
      <c r="A1" s="221" t="s">
        <v>81</v>
      </c>
      <c r="B1" s="222"/>
      <c r="C1" s="222"/>
      <c r="D1" s="222"/>
      <c r="E1" s="222"/>
    </row>
    <row r="2" spans="1:5" ht="13.5" customHeight="1">
      <c r="A2" s="66" t="s">
        <v>7</v>
      </c>
      <c r="B2" s="66" t="s">
        <v>1</v>
      </c>
      <c r="C2" s="165" t="s">
        <v>4</v>
      </c>
      <c r="D2" s="165" t="s">
        <v>8</v>
      </c>
      <c r="E2" s="66" t="s">
        <v>9</v>
      </c>
    </row>
    <row r="3" spans="1:5" ht="12.75">
      <c r="A3" s="67" t="s">
        <v>24</v>
      </c>
      <c r="B3" s="68" t="s">
        <v>74</v>
      </c>
      <c r="C3" s="166">
        <v>35</v>
      </c>
      <c r="D3" s="167">
        <v>60</v>
      </c>
      <c r="E3" s="68" t="s">
        <v>108</v>
      </c>
    </row>
    <row r="4" spans="1:5" ht="12.75">
      <c r="A4" s="67" t="s">
        <v>25</v>
      </c>
      <c r="B4" s="68" t="s">
        <v>75</v>
      </c>
      <c r="C4" s="166">
        <v>42.5</v>
      </c>
      <c r="D4" s="167">
        <v>41</v>
      </c>
      <c r="E4" s="156" t="s">
        <v>63</v>
      </c>
    </row>
    <row r="5" spans="1:5" ht="12.75">
      <c r="A5" s="67" t="s">
        <v>26</v>
      </c>
      <c r="B5" s="68" t="s">
        <v>105</v>
      </c>
      <c r="C5" s="166">
        <v>50</v>
      </c>
      <c r="D5" s="167">
        <v>32</v>
      </c>
      <c r="E5" s="68" t="s">
        <v>106</v>
      </c>
    </row>
    <row r="6" spans="1:5" ht="12.75">
      <c r="A6" s="67" t="s">
        <v>27</v>
      </c>
      <c r="B6" s="68" t="s">
        <v>76</v>
      </c>
      <c r="C6" s="166">
        <v>55</v>
      </c>
      <c r="D6" s="167">
        <v>19</v>
      </c>
      <c r="E6" s="68" t="s">
        <v>63</v>
      </c>
    </row>
    <row r="7" spans="1:5" ht="12.75">
      <c r="A7" s="67" t="s">
        <v>16</v>
      </c>
      <c r="B7" s="68" t="s">
        <v>53</v>
      </c>
      <c r="C7" s="166">
        <v>62.5</v>
      </c>
      <c r="D7" s="167">
        <v>53</v>
      </c>
      <c r="E7" s="68" t="s">
        <v>101</v>
      </c>
    </row>
    <row r="8" spans="1:5" ht="12.75">
      <c r="A8" s="67" t="s">
        <v>17</v>
      </c>
      <c r="B8" s="68" t="s">
        <v>55</v>
      </c>
      <c r="C8" s="166">
        <v>70</v>
      </c>
      <c r="D8" s="167">
        <v>46</v>
      </c>
      <c r="E8" s="68" t="s">
        <v>63</v>
      </c>
    </row>
    <row r="9" spans="1:5" ht="12.75">
      <c r="A9" s="67" t="s">
        <v>18</v>
      </c>
      <c r="B9" s="68" t="s">
        <v>102</v>
      </c>
      <c r="C9" s="166">
        <v>77.5</v>
      </c>
      <c r="D9" s="167">
        <v>45</v>
      </c>
      <c r="E9" s="68" t="s">
        <v>103</v>
      </c>
    </row>
    <row r="10" spans="1:5" ht="12.75">
      <c r="A10" s="67" t="s">
        <v>19</v>
      </c>
      <c r="B10" s="68" t="s">
        <v>48</v>
      </c>
      <c r="C10" s="166">
        <v>85</v>
      </c>
      <c r="D10" s="167">
        <v>48</v>
      </c>
      <c r="E10" s="68" t="s">
        <v>96</v>
      </c>
    </row>
    <row r="11" spans="1:5" ht="12.75">
      <c r="A11" s="67" t="s">
        <v>20</v>
      </c>
      <c r="B11" s="68" t="s">
        <v>28</v>
      </c>
      <c r="C11" s="166">
        <v>100</v>
      </c>
      <c r="D11" s="167">
        <v>37</v>
      </c>
      <c r="E11" s="68" t="s">
        <v>56</v>
      </c>
    </row>
    <row r="12" spans="1:5" ht="12.75">
      <c r="A12" s="67" t="s">
        <v>21</v>
      </c>
      <c r="B12" s="68" t="s">
        <v>57</v>
      </c>
      <c r="C12" s="166">
        <v>110</v>
      </c>
      <c r="D12" s="167">
        <v>36</v>
      </c>
      <c r="E12" s="68" t="s">
        <v>101</v>
      </c>
    </row>
    <row r="13" spans="1:5" ht="12.75">
      <c r="A13" s="67" t="s">
        <v>22</v>
      </c>
      <c r="B13" s="68" t="s">
        <v>10</v>
      </c>
      <c r="C13" s="166">
        <v>112.5</v>
      </c>
      <c r="D13" s="167">
        <v>27</v>
      </c>
      <c r="E13" s="68" t="s">
        <v>54</v>
      </c>
    </row>
    <row r="14" spans="1:5" ht="12.75">
      <c r="A14" s="67" t="s">
        <v>23</v>
      </c>
      <c r="B14" s="68" t="s">
        <v>65</v>
      </c>
      <c r="C14" s="166">
        <v>122.5</v>
      </c>
      <c r="D14" s="167">
        <v>22</v>
      </c>
      <c r="E14" s="68" t="s">
        <v>63</v>
      </c>
    </row>
    <row r="15" spans="1:5" ht="12.75">
      <c r="A15" s="64"/>
      <c r="B15" s="43"/>
      <c r="C15" s="65"/>
      <c r="D15" s="65"/>
      <c r="E15" s="43"/>
    </row>
    <row r="16" spans="1:5" ht="12.75">
      <c r="A16" s="222" t="s">
        <v>80</v>
      </c>
      <c r="B16" s="222"/>
      <c r="C16" s="222"/>
      <c r="D16" s="222"/>
      <c r="E16" s="222"/>
    </row>
    <row r="17" spans="1:5" ht="12.75" customHeight="1">
      <c r="A17" s="66" t="s">
        <v>7</v>
      </c>
      <c r="B17" s="66" t="s">
        <v>1</v>
      </c>
      <c r="C17" s="165" t="s">
        <v>4</v>
      </c>
      <c r="D17" s="165" t="s">
        <v>8</v>
      </c>
      <c r="E17" s="66" t="s">
        <v>9</v>
      </c>
    </row>
    <row r="18" spans="1:5" ht="12.75" customHeight="1">
      <c r="A18" s="67" t="s">
        <v>24</v>
      </c>
      <c r="B18" s="68" t="s">
        <v>12</v>
      </c>
      <c r="C18" s="166" t="s">
        <v>12</v>
      </c>
      <c r="D18" s="167" t="s">
        <v>12</v>
      </c>
      <c r="E18" s="68"/>
    </row>
    <row r="19" spans="1:5" ht="12.75" customHeight="1">
      <c r="A19" s="67" t="s">
        <v>25</v>
      </c>
      <c r="B19" s="68" t="s">
        <v>12</v>
      </c>
      <c r="C19" s="166" t="s">
        <v>12</v>
      </c>
      <c r="D19" s="167" t="s">
        <v>12</v>
      </c>
      <c r="E19" s="68"/>
    </row>
    <row r="20" spans="1:5" ht="12.75" customHeight="1">
      <c r="A20" s="67" t="s">
        <v>26</v>
      </c>
      <c r="B20" s="68" t="s">
        <v>12</v>
      </c>
      <c r="C20" s="166" t="s">
        <v>12</v>
      </c>
      <c r="D20" s="167" t="s">
        <v>12</v>
      </c>
      <c r="E20" s="68"/>
    </row>
    <row r="21" spans="1:5" ht="12.75" customHeight="1">
      <c r="A21" s="67" t="s">
        <v>27</v>
      </c>
      <c r="B21" s="68" t="s">
        <v>12</v>
      </c>
      <c r="C21" s="166" t="s">
        <v>12</v>
      </c>
      <c r="D21" s="167" t="s">
        <v>12</v>
      </c>
      <c r="E21" s="68"/>
    </row>
    <row r="22" spans="1:5" ht="12.75" customHeight="1">
      <c r="A22" s="67" t="s">
        <v>16</v>
      </c>
      <c r="B22" s="68" t="s">
        <v>62</v>
      </c>
      <c r="C22" s="166">
        <v>47.5</v>
      </c>
      <c r="D22" s="167">
        <v>23</v>
      </c>
      <c r="E22" s="68" t="s">
        <v>103</v>
      </c>
    </row>
    <row r="23" spans="1:5" ht="12.75" customHeight="1">
      <c r="A23" s="67" t="s">
        <v>17</v>
      </c>
      <c r="B23" s="68" t="s">
        <v>12</v>
      </c>
      <c r="C23" s="166" t="s">
        <v>12</v>
      </c>
      <c r="D23" s="167" t="s">
        <v>12</v>
      </c>
      <c r="E23" s="68"/>
    </row>
    <row r="24" spans="1:5" ht="12.75" customHeight="1">
      <c r="A24" s="67" t="s">
        <v>18</v>
      </c>
      <c r="B24" s="68" t="s">
        <v>12</v>
      </c>
      <c r="C24" s="166" t="s">
        <v>12</v>
      </c>
      <c r="D24" s="167" t="s">
        <v>12</v>
      </c>
      <c r="E24" s="68"/>
    </row>
    <row r="25" spans="1:5" ht="12.75" customHeight="1">
      <c r="A25" s="67" t="s">
        <v>19</v>
      </c>
      <c r="B25" s="68" t="s">
        <v>12</v>
      </c>
      <c r="C25" s="166" t="s">
        <v>12</v>
      </c>
      <c r="D25" s="167" t="s">
        <v>12</v>
      </c>
      <c r="E25" s="68"/>
    </row>
    <row r="26" spans="1:5" ht="12.75" customHeight="1">
      <c r="A26" s="67" t="s">
        <v>20</v>
      </c>
      <c r="B26" s="68" t="s">
        <v>12</v>
      </c>
      <c r="C26" s="166" t="s">
        <v>12</v>
      </c>
      <c r="D26" s="167" t="s">
        <v>12</v>
      </c>
      <c r="E26" s="68"/>
    </row>
    <row r="27" spans="1:5" ht="12.75" customHeight="1">
      <c r="A27" s="67" t="s">
        <v>21</v>
      </c>
      <c r="B27" s="68" t="s">
        <v>12</v>
      </c>
      <c r="C27" s="166" t="s">
        <v>12</v>
      </c>
      <c r="D27" s="167" t="s">
        <v>12</v>
      </c>
      <c r="E27" s="68"/>
    </row>
    <row r="28" spans="1:5" ht="12.75" customHeight="1">
      <c r="A28" s="67" t="s">
        <v>22</v>
      </c>
      <c r="B28" s="68" t="s">
        <v>12</v>
      </c>
      <c r="C28" s="166" t="s">
        <v>12</v>
      </c>
      <c r="D28" s="167" t="s">
        <v>12</v>
      </c>
      <c r="E28" s="68"/>
    </row>
    <row r="29" spans="1:5" ht="12.75" customHeight="1">
      <c r="A29" s="67" t="s">
        <v>23</v>
      </c>
      <c r="B29" s="68" t="s">
        <v>12</v>
      </c>
      <c r="C29" s="166" t="s">
        <v>12</v>
      </c>
      <c r="D29" s="167" t="s">
        <v>12</v>
      </c>
      <c r="E29" s="68"/>
    </row>
    <row r="30" spans="1:5" ht="12.75">
      <c r="A30" s="43"/>
      <c r="B30" s="43"/>
      <c r="C30" s="65"/>
      <c r="D30" s="65"/>
      <c r="E30" s="43"/>
    </row>
    <row r="31" spans="1:5" ht="12.75">
      <c r="A31" s="222" t="s">
        <v>79</v>
      </c>
      <c r="B31" s="222"/>
      <c r="C31" s="222"/>
      <c r="D31" s="222"/>
      <c r="E31" s="222"/>
    </row>
    <row r="32" spans="1:5" ht="12.75">
      <c r="A32" s="66" t="s">
        <v>7</v>
      </c>
      <c r="B32" s="66" t="s">
        <v>1</v>
      </c>
      <c r="C32" s="165" t="s">
        <v>4</v>
      </c>
      <c r="D32" s="165" t="s">
        <v>8</v>
      </c>
      <c r="E32" s="66" t="s">
        <v>9</v>
      </c>
    </row>
    <row r="33" spans="1:5" ht="12.75">
      <c r="A33" s="67" t="s">
        <v>24</v>
      </c>
      <c r="B33" s="68" t="s">
        <v>93</v>
      </c>
      <c r="C33" s="166">
        <v>40</v>
      </c>
      <c r="D33" s="167">
        <v>24</v>
      </c>
      <c r="E33" s="68" t="s">
        <v>107</v>
      </c>
    </row>
    <row r="34" spans="1:5" ht="12.75">
      <c r="A34" s="67" t="s">
        <v>25</v>
      </c>
      <c r="B34" s="68" t="s">
        <v>12</v>
      </c>
      <c r="C34" s="166" t="s">
        <v>12</v>
      </c>
      <c r="D34" s="167" t="s">
        <v>12</v>
      </c>
      <c r="E34" s="68"/>
    </row>
    <row r="35" spans="1:5" ht="12.75">
      <c r="A35" s="67" t="s">
        <v>26</v>
      </c>
      <c r="B35" s="68" t="s">
        <v>12</v>
      </c>
      <c r="C35" s="166" t="s">
        <v>12</v>
      </c>
      <c r="D35" s="167" t="s">
        <v>12</v>
      </c>
      <c r="E35" s="68"/>
    </row>
    <row r="36" spans="1:5" ht="12.75">
      <c r="A36" s="67" t="s">
        <v>27</v>
      </c>
      <c r="B36" s="68" t="s">
        <v>12</v>
      </c>
      <c r="C36" s="166" t="s">
        <v>12</v>
      </c>
      <c r="D36" s="167" t="s">
        <v>12</v>
      </c>
      <c r="E36" s="68"/>
    </row>
    <row r="37" spans="1:5" ht="12.75">
      <c r="A37" s="67" t="s">
        <v>16</v>
      </c>
      <c r="B37" s="68" t="s">
        <v>62</v>
      </c>
      <c r="C37" s="166">
        <v>47.5</v>
      </c>
      <c r="D37" s="167">
        <v>23</v>
      </c>
      <c r="E37" s="68" t="s">
        <v>103</v>
      </c>
    </row>
    <row r="38" spans="1:5" ht="12.75">
      <c r="A38" s="67" t="s">
        <v>17</v>
      </c>
      <c r="B38" s="68" t="s">
        <v>58</v>
      </c>
      <c r="C38" s="166">
        <v>70</v>
      </c>
      <c r="D38" s="167">
        <v>31</v>
      </c>
      <c r="E38" s="68" t="s">
        <v>54</v>
      </c>
    </row>
    <row r="39" spans="1:5" ht="12.75">
      <c r="A39" s="67" t="s">
        <v>18</v>
      </c>
      <c r="B39" s="68" t="s">
        <v>100</v>
      </c>
      <c r="C39" s="166">
        <v>72.5</v>
      </c>
      <c r="D39" s="167">
        <v>20</v>
      </c>
      <c r="E39" s="68" t="s">
        <v>54</v>
      </c>
    </row>
    <row r="40" spans="1:5" ht="12.75">
      <c r="A40" s="67" t="s">
        <v>19</v>
      </c>
      <c r="B40" s="68" t="s">
        <v>12</v>
      </c>
      <c r="C40" s="166" t="s">
        <v>12</v>
      </c>
      <c r="D40" s="167" t="s">
        <v>12</v>
      </c>
      <c r="E40" s="68"/>
    </row>
    <row r="41" spans="1:5" ht="12.75">
      <c r="A41" s="67" t="s">
        <v>20</v>
      </c>
      <c r="B41" s="68" t="s">
        <v>12</v>
      </c>
      <c r="C41" s="166" t="s">
        <v>12</v>
      </c>
      <c r="D41" s="167" t="s">
        <v>12</v>
      </c>
      <c r="E41" s="68"/>
    </row>
    <row r="42" spans="1:5" ht="12.75">
      <c r="A42" s="67" t="s">
        <v>21</v>
      </c>
      <c r="B42" s="68" t="s">
        <v>12</v>
      </c>
      <c r="C42" s="166" t="s">
        <v>12</v>
      </c>
      <c r="D42" s="167" t="s">
        <v>12</v>
      </c>
      <c r="E42" s="68"/>
    </row>
    <row r="43" spans="1:5" ht="12.75">
      <c r="A43" s="67" t="s">
        <v>22</v>
      </c>
      <c r="B43" s="68" t="s">
        <v>12</v>
      </c>
      <c r="C43" s="166" t="s">
        <v>12</v>
      </c>
      <c r="D43" s="167" t="s">
        <v>12</v>
      </c>
      <c r="E43" s="68"/>
    </row>
    <row r="44" spans="1:5" ht="12.75">
      <c r="A44" s="67" t="s">
        <v>23</v>
      </c>
      <c r="B44" s="68" t="s">
        <v>12</v>
      </c>
      <c r="C44" s="166" t="s">
        <v>12</v>
      </c>
      <c r="D44" s="167" t="s">
        <v>12</v>
      </c>
      <c r="E44" s="68"/>
    </row>
    <row r="45" ht="12.75"/>
    <row r="46" spans="1:5" ht="13.5" customHeight="1">
      <c r="A46" s="221" t="s">
        <v>78</v>
      </c>
      <c r="B46" s="222"/>
      <c r="C46" s="222"/>
      <c r="D46" s="222"/>
      <c r="E46" s="222"/>
    </row>
    <row r="47" spans="1:5" ht="13.5" customHeight="1">
      <c r="A47" s="66" t="s">
        <v>7</v>
      </c>
      <c r="B47" s="66" t="s">
        <v>1</v>
      </c>
      <c r="C47" s="165" t="s">
        <v>4</v>
      </c>
      <c r="D47" s="165" t="s">
        <v>8</v>
      </c>
      <c r="E47" s="66" t="s">
        <v>9</v>
      </c>
    </row>
    <row r="48" spans="1:5" ht="13.5" customHeight="1">
      <c r="A48" s="67" t="s">
        <v>24</v>
      </c>
      <c r="B48" s="68" t="s">
        <v>82</v>
      </c>
      <c r="C48" s="166">
        <v>40</v>
      </c>
      <c r="D48" s="167">
        <v>38</v>
      </c>
      <c r="E48" s="68" t="s">
        <v>108</v>
      </c>
    </row>
    <row r="49" spans="1:5" ht="13.5" customHeight="1">
      <c r="A49" s="67" t="s">
        <v>25</v>
      </c>
      <c r="B49" s="68" t="s">
        <v>104</v>
      </c>
      <c r="C49" s="166">
        <v>45</v>
      </c>
      <c r="D49" s="167">
        <v>14</v>
      </c>
      <c r="E49" s="68" t="s">
        <v>107</v>
      </c>
    </row>
    <row r="50" spans="1:5" ht="13.5" customHeight="1">
      <c r="A50" s="67" t="s">
        <v>26</v>
      </c>
      <c r="B50" s="68" t="s">
        <v>12</v>
      </c>
      <c r="C50" s="166" t="s">
        <v>12</v>
      </c>
      <c r="D50" s="167" t="s">
        <v>12</v>
      </c>
      <c r="E50" s="68"/>
    </row>
    <row r="51" spans="1:5" ht="13.5" customHeight="1">
      <c r="A51" s="67" t="s">
        <v>27</v>
      </c>
      <c r="B51" s="68" t="s">
        <v>12</v>
      </c>
      <c r="C51" s="166" t="s">
        <v>12</v>
      </c>
      <c r="D51" s="167" t="s">
        <v>12</v>
      </c>
      <c r="E51" s="68"/>
    </row>
    <row r="52" spans="1:5" ht="13.5" customHeight="1">
      <c r="A52" s="67" t="s">
        <v>16</v>
      </c>
      <c r="B52" s="68" t="s">
        <v>53</v>
      </c>
      <c r="C52" s="166">
        <v>62.5</v>
      </c>
      <c r="D52" s="167">
        <v>53</v>
      </c>
      <c r="E52" s="68" t="s">
        <v>101</v>
      </c>
    </row>
    <row r="53" spans="1:5" ht="13.5" customHeight="1">
      <c r="A53" s="67" t="s">
        <v>17</v>
      </c>
      <c r="B53" s="68" t="s">
        <v>66</v>
      </c>
      <c r="C53" s="166">
        <v>67.5</v>
      </c>
      <c r="D53" s="167">
        <v>23</v>
      </c>
      <c r="E53" s="68" t="s">
        <v>67</v>
      </c>
    </row>
    <row r="54" spans="1:5" ht="13.5" customHeight="1">
      <c r="A54" s="67" t="s">
        <v>18</v>
      </c>
      <c r="B54" s="68" t="s">
        <v>59</v>
      </c>
      <c r="C54" s="166">
        <v>80</v>
      </c>
      <c r="D54" s="167">
        <v>31</v>
      </c>
      <c r="E54" s="68" t="s">
        <v>60</v>
      </c>
    </row>
    <row r="55" spans="1:5" ht="13.5" customHeight="1">
      <c r="A55" s="67" t="s">
        <v>19</v>
      </c>
      <c r="B55" s="68" t="s">
        <v>59</v>
      </c>
      <c r="C55" s="166">
        <v>85</v>
      </c>
      <c r="D55" s="167">
        <v>29</v>
      </c>
      <c r="E55" s="68" t="s">
        <v>68</v>
      </c>
    </row>
    <row r="56" spans="1:5" ht="13.5" customHeight="1">
      <c r="A56" s="67" t="s">
        <v>20</v>
      </c>
      <c r="B56" s="68" t="s">
        <v>61</v>
      </c>
      <c r="C56" s="166">
        <v>92.5</v>
      </c>
      <c r="D56" s="167">
        <v>30</v>
      </c>
      <c r="E56" s="68" t="s">
        <v>103</v>
      </c>
    </row>
    <row r="57" spans="1:5" ht="13.5" customHeight="1">
      <c r="A57" s="67" t="s">
        <v>21</v>
      </c>
      <c r="B57" s="68" t="s">
        <v>10</v>
      </c>
      <c r="C57" s="166">
        <v>105</v>
      </c>
      <c r="D57" s="167">
        <v>28</v>
      </c>
      <c r="E57" s="68" t="s">
        <v>54</v>
      </c>
    </row>
    <row r="58" spans="1:5" ht="13.5" customHeight="1">
      <c r="A58" s="67" t="s">
        <v>22</v>
      </c>
      <c r="B58" s="68" t="s">
        <v>10</v>
      </c>
      <c r="C58" s="166">
        <v>112.5</v>
      </c>
      <c r="D58" s="167">
        <v>27</v>
      </c>
      <c r="E58" s="68" t="s">
        <v>54</v>
      </c>
    </row>
    <row r="59" spans="1:5" ht="13.5" customHeight="1">
      <c r="A59" s="67" t="s">
        <v>23</v>
      </c>
      <c r="B59" s="68" t="s">
        <v>69</v>
      </c>
      <c r="C59" s="166">
        <v>122.5</v>
      </c>
      <c r="D59" s="167">
        <v>5</v>
      </c>
      <c r="E59" s="68" t="s">
        <v>64</v>
      </c>
    </row>
    <row r="61" spans="1:5" ht="13.5" customHeight="1">
      <c r="A61" s="221" t="s">
        <v>77</v>
      </c>
      <c r="B61" s="222"/>
      <c r="C61" s="222"/>
      <c r="D61" s="222"/>
      <c r="E61" s="222"/>
    </row>
    <row r="62" spans="1:5" ht="13.5" customHeight="1">
      <c r="A62" s="66" t="s">
        <v>7</v>
      </c>
      <c r="B62" s="66" t="s">
        <v>1</v>
      </c>
      <c r="C62" s="165" t="s">
        <v>4</v>
      </c>
      <c r="D62" s="165" t="s">
        <v>8</v>
      </c>
      <c r="E62" s="66" t="s">
        <v>9</v>
      </c>
    </row>
    <row r="63" spans="1:5" ht="13.5" customHeight="1">
      <c r="A63" s="67" t="s">
        <v>24</v>
      </c>
      <c r="B63" s="68" t="s">
        <v>82</v>
      </c>
      <c r="C63" s="166">
        <v>40</v>
      </c>
      <c r="D63" s="167">
        <v>37</v>
      </c>
      <c r="E63" s="68" t="s">
        <v>64</v>
      </c>
    </row>
    <row r="64" spans="1:5" ht="13.5" customHeight="1">
      <c r="A64" s="67" t="s">
        <v>25</v>
      </c>
      <c r="B64" s="68" t="s">
        <v>12</v>
      </c>
      <c r="C64" s="166" t="s">
        <v>12</v>
      </c>
      <c r="D64" s="167" t="s">
        <v>12</v>
      </c>
      <c r="E64" s="68"/>
    </row>
    <row r="65" spans="1:5" ht="13.5" customHeight="1">
      <c r="A65" s="67" t="s">
        <v>26</v>
      </c>
      <c r="B65" s="68" t="s">
        <v>12</v>
      </c>
      <c r="C65" s="166" t="s">
        <v>12</v>
      </c>
      <c r="D65" s="167" t="s">
        <v>12</v>
      </c>
      <c r="E65" s="68"/>
    </row>
    <row r="66" spans="1:5" ht="13.5" customHeight="1">
      <c r="A66" s="67" t="s">
        <v>27</v>
      </c>
      <c r="B66" s="68" t="s">
        <v>12</v>
      </c>
      <c r="C66" s="166" t="s">
        <v>12</v>
      </c>
      <c r="D66" s="167" t="s">
        <v>12</v>
      </c>
      <c r="E66" s="68"/>
    </row>
    <row r="67" spans="1:5" ht="13.5" customHeight="1">
      <c r="A67" s="67" t="s">
        <v>16</v>
      </c>
      <c r="B67" s="68" t="s">
        <v>70</v>
      </c>
      <c r="C67" s="166">
        <v>62.5</v>
      </c>
      <c r="D67" s="167">
        <v>29</v>
      </c>
      <c r="E67" s="68" t="s">
        <v>71</v>
      </c>
    </row>
    <row r="68" spans="1:5" ht="13.5" customHeight="1">
      <c r="A68" s="67" t="s">
        <v>17</v>
      </c>
      <c r="B68" s="68" t="s">
        <v>66</v>
      </c>
      <c r="C68" s="166">
        <v>67.5</v>
      </c>
      <c r="D68" s="167">
        <v>23</v>
      </c>
      <c r="E68" s="68" t="s">
        <v>67</v>
      </c>
    </row>
    <row r="69" spans="1:5" ht="13.5" customHeight="1">
      <c r="A69" s="67" t="s">
        <v>18</v>
      </c>
      <c r="B69" s="68" t="s">
        <v>72</v>
      </c>
      <c r="C69" s="166">
        <v>77.5</v>
      </c>
      <c r="D69" s="167">
        <v>19</v>
      </c>
      <c r="E69" s="68" t="s">
        <v>103</v>
      </c>
    </row>
    <row r="70" spans="1:5" ht="13.5" customHeight="1">
      <c r="A70" s="67" t="s">
        <v>19</v>
      </c>
      <c r="B70" s="68" t="s">
        <v>99</v>
      </c>
      <c r="C70" s="166">
        <v>82.5</v>
      </c>
      <c r="D70" s="167">
        <v>25</v>
      </c>
      <c r="E70" s="68" t="s">
        <v>98</v>
      </c>
    </row>
    <row r="71" spans="1:5" ht="13.5" customHeight="1">
      <c r="A71" s="67" t="s">
        <v>20</v>
      </c>
      <c r="B71" s="68" t="s">
        <v>97</v>
      </c>
      <c r="C71" s="166">
        <v>100</v>
      </c>
      <c r="D71" s="167">
        <v>11</v>
      </c>
      <c r="E71" s="68" t="s">
        <v>98</v>
      </c>
    </row>
    <row r="72" spans="1:5" ht="13.5" customHeight="1">
      <c r="A72" s="67" t="s">
        <v>21</v>
      </c>
      <c r="B72" s="68" t="s">
        <v>73</v>
      </c>
      <c r="C72" s="166">
        <v>102.5</v>
      </c>
      <c r="D72" s="167">
        <v>11</v>
      </c>
      <c r="E72" s="68" t="s">
        <v>64</v>
      </c>
    </row>
    <row r="73" spans="1:5" ht="13.5" customHeight="1">
      <c r="A73" s="67" t="s">
        <v>22</v>
      </c>
      <c r="B73" s="68" t="s">
        <v>95</v>
      </c>
      <c r="C73" s="166">
        <v>112.5</v>
      </c>
      <c r="D73" s="167">
        <v>13</v>
      </c>
      <c r="E73" s="68" t="s">
        <v>94</v>
      </c>
    </row>
    <row r="74" spans="1:5" ht="13.5" customHeight="1">
      <c r="A74" s="67" t="s">
        <v>23</v>
      </c>
      <c r="B74" s="68" t="s">
        <v>12</v>
      </c>
      <c r="C74" s="166" t="s">
        <v>12</v>
      </c>
      <c r="D74" s="167" t="s">
        <v>12</v>
      </c>
      <c r="E74" s="68"/>
    </row>
  </sheetData>
  <sheetProtection/>
  <mergeCells count="5">
    <mergeCell ref="A61:E61"/>
    <mergeCell ref="A16:E16"/>
    <mergeCell ref="A1:E1"/>
    <mergeCell ref="A46:E46"/>
    <mergeCell ref="A31:E31"/>
  </mergeCells>
  <printOptions/>
  <pageMargins left="0.75" right="0.75" top="1" bottom="1" header="0.4921259845" footer="0.492125984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"/>
  <dimension ref="A1:O34"/>
  <sheetViews>
    <sheetView showGridLines="0" zoomScalePageLayoutView="0" workbookViewId="0" topLeftCell="A1">
      <selection activeCell="B4" sqref="B4:I4"/>
    </sheetView>
  </sheetViews>
  <sheetFormatPr defaultColWidth="9.140625" defaultRowHeight="12.75"/>
  <cols>
    <col min="1" max="1" width="5.140625" style="0" customWidth="1"/>
    <col min="2" max="2" width="36.7109375" style="0" customWidth="1"/>
    <col min="3" max="3" width="19.00390625" style="0" customWidth="1"/>
    <col min="4" max="4" width="14.7109375" style="0" customWidth="1"/>
    <col min="5" max="5" width="14.8515625" style="0" customWidth="1"/>
    <col min="6" max="6" width="8.421875" style="0" customWidth="1"/>
    <col min="7" max="7" width="7.8515625" style="0" customWidth="1"/>
    <col min="8" max="8" width="9.421875" style="0" customWidth="1"/>
    <col min="9" max="9" width="6.421875" style="0" customWidth="1"/>
    <col min="10" max="10" width="10.00390625" style="2" hidden="1" customWidth="1"/>
  </cols>
  <sheetData>
    <row r="1" spans="1:11" ht="18.75" customHeight="1">
      <c r="A1" s="72" t="s">
        <v>111</v>
      </c>
      <c r="C1" s="3"/>
      <c r="D1" s="3"/>
      <c r="E1" s="3"/>
      <c r="F1" s="3"/>
      <c r="G1" s="15"/>
      <c r="H1" s="5"/>
      <c r="I1" s="5"/>
      <c r="J1" s="14"/>
      <c r="K1" s="5"/>
    </row>
    <row r="3" spans="1:14" ht="15.75" thickBot="1">
      <c r="A3" s="180" t="s">
        <v>0</v>
      </c>
      <c r="B3" s="181" t="s">
        <v>112</v>
      </c>
      <c r="C3" s="181" t="s">
        <v>109</v>
      </c>
      <c r="D3" s="181" t="s">
        <v>113</v>
      </c>
      <c r="E3" s="182" t="s">
        <v>7</v>
      </c>
      <c r="F3" s="183" t="s">
        <v>3</v>
      </c>
      <c r="G3" s="183" t="s">
        <v>4</v>
      </c>
      <c r="H3" s="183" t="s">
        <v>5</v>
      </c>
      <c r="I3" s="183" t="s">
        <v>2</v>
      </c>
      <c r="J3" s="36" t="s">
        <v>31</v>
      </c>
      <c r="M3" s="69">
        <v>0.13500042535300238</v>
      </c>
      <c r="N3" s="69">
        <f ca="1">RAND()</f>
        <v>0.3798011301741182</v>
      </c>
    </row>
    <row r="4" spans="1:15" ht="15.75">
      <c r="A4" s="111">
        <f>IF(OR(F4="",I4=""),"",1)</f>
        <v>1</v>
      </c>
      <c r="B4" s="122" t="s">
        <v>133</v>
      </c>
      <c r="C4" s="129" t="s">
        <v>128</v>
      </c>
      <c r="D4" s="174">
        <v>3</v>
      </c>
      <c r="E4" s="169" t="str">
        <f aca="true" ca="1" t="shared" si="0" ref="E4:E24">IF(B4="","",IF(OR(D4="",YEAR(NOW())-D4&gt;1900),"Avoin",IF(YEAR(NOW())-D4&gt;=60,60,IF(YEAR(NOW())-D4&gt;=50,50,IF(YEAR(NOW())-D4&gt;20,"Avoin",IF(YEAR(NOW())-D4&lt;=17,17,20))))))</f>
        <v>Avoin</v>
      </c>
      <c r="F4" s="106">
        <v>65.8</v>
      </c>
      <c r="G4" s="99">
        <f aca="true" t="shared" si="1" ref="G4:G24">IF(AND(B4="",F4=""),1,IF(F4="",0,CEILING(F4*0.666666,2.5)))</f>
        <v>45</v>
      </c>
      <c r="H4" s="82">
        <f aca="true" t="shared" si="2" ref="H4:H24">IF(F4="",-1,-(F4*0.666666)+G4)</f>
        <v>1.1333772000000053</v>
      </c>
      <c r="I4" s="147">
        <v>25</v>
      </c>
      <c r="J4" s="38">
        <f aca="true" t="shared" si="3" ref="J4:J22">IF(AND(B4="",F4="",I4=""),-1,IF(I4="",1-(G4/150+M4/100),I4))</f>
        <v>25</v>
      </c>
      <c r="M4" s="44">
        <v>0.912255748676021</v>
      </c>
      <c r="N4" s="69">
        <f aca="true" ca="1" t="shared" si="4" ref="N4:N24">RAND()</f>
        <v>0.9801262019169918</v>
      </c>
      <c r="O4" s="2"/>
    </row>
    <row r="5" spans="1:15" ht="15.75">
      <c r="A5" s="112">
        <f aca="true" t="shared" si="5" ref="A5:A23">IF(OR(F5="",I5=""),"",A4+1)</f>
        <v>2</v>
      </c>
      <c r="B5" s="119" t="s">
        <v>135</v>
      </c>
      <c r="C5" s="171" t="s">
        <v>136</v>
      </c>
      <c r="D5" s="175">
        <v>2</v>
      </c>
      <c r="E5" s="169" t="str">
        <f ca="1" t="shared" si="0"/>
        <v>Avoin</v>
      </c>
      <c r="F5" s="107">
        <v>71.2</v>
      </c>
      <c r="G5" s="99">
        <f t="shared" si="1"/>
        <v>47.5</v>
      </c>
      <c r="H5" s="82">
        <f t="shared" si="2"/>
        <v>0.033380799999996214</v>
      </c>
      <c r="I5" s="146">
        <v>2</v>
      </c>
      <c r="J5" s="16">
        <f t="shared" si="3"/>
        <v>2</v>
      </c>
      <c r="K5" s="4"/>
      <c r="L5" s="4"/>
      <c r="M5" s="44">
        <v>0.6065652474408738</v>
      </c>
      <c r="N5" s="69">
        <f ca="1" t="shared" si="4"/>
        <v>0.5683935098507221</v>
      </c>
      <c r="O5" s="2"/>
    </row>
    <row r="6" spans="1:15" ht="15.75">
      <c r="A6" s="112">
        <f t="shared" si="5"/>
      </c>
      <c r="B6" s="119"/>
      <c r="C6" s="171"/>
      <c r="D6" s="175"/>
      <c r="E6" s="169">
        <f ca="1" t="shared" si="0"/>
      </c>
      <c r="F6" s="107"/>
      <c r="G6" s="99">
        <f t="shared" si="1"/>
        <v>1</v>
      </c>
      <c r="H6" s="82">
        <f t="shared" si="2"/>
        <v>-1</v>
      </c>
      <c r="I6" s="95"/>
      <c r="J6" s="16">
        <f t="shared" si="3"/>
        <v>-1</v>
      </c>
      <c r="M6" s="44">
        <v>0.35402319282169314</v>
      </c>
      <c r="N6" s="69">
        <f ca="1" t="shared" si="4"/>
        <v>0.2226587013300948</v>
      </c>
      <c r="O6" s="2"/>
    </row>
    <row r="7" spans="1:14" ht="15.75">
      <c r="A7" s="112">
        <f t="shared" si="5"/>
      </c>
      <c r="B7" s="119"/>
      <c r="C7" s="171"/>
      <c r="D7" s="175"/>
      <c r="E7" s="169">
        <f ca="1" t="shared" si="0"/>
      </c>
      <c r="F7" s="107"/>
      <c r="G7" s="99">
        <f t="shared" si="1"/>
        <v>1</v>
      </c>
      <c r="H7" s="82">
        <f t="shared" si="2"/>
        <v>-1</v>
      </c>
      <c r="I7" s="96"/>
      <c r="J7" s="16">
        <f t="shared" si="3"/>
        <v>-1</v>
      </c>
      <c r="K7" s="4"/>
      <c r="L7" s="4"/>
      <c r="M7" s="44">
        <v>0.2386979502987332</v>
      </c>
      <c r="N7" s="69">
        <f ca="1" t="shared" si="4"/>
        <v>0.35314416619034306</v>
      </c>
    </row>
    <row r="8" spans="1:14" ht="15.75">
      <c r="A8" s="112">
        <f t="shared" si="5"/>
      </c>
      <c r="B8" s="119"/>
      <c r="C8" s="171"/>
      <c r="D8" s="175"/>
      <c r="E8" s="169">
        <f ca="1" t="shared" si="0"/>
      </c>
      <c r="F8" s="107"/>
      <c r="G8" s="99">
        <f t="shared" si="1"/>
        <v>1</v>
      </c>
      <c r="H8" s="82">
        <f t="shared" si="2"/>
        <v>-1</v>
      </c>
      <c r="I8" s="95"/>
      <c r="J8" s="16">
        <f t="shared" si="3"/>
        <v>-1</v>
      </c>
      <c r="K8" s="4"/>
      <c r="L8" s="4"/>
      <c r="M8" s="44">
        <v>0.10752854505310361</v>
      </c>
      <c r="N8" s="69">
        <f ca="1" t="shared" si="4"/>
        <v>0.652026697503029</v>
      </c>
    </row>
    <row r="9" spans="1:14" s="4" customFormat="1" ht="15.75">
      <c r="A9" s="112">
        <f t="shared" si="5"/>
      </c>
      <c r="B9" s="119"/>
      <c r="C9" s="171"/>
      <c r="D9" s="175"/>
      <c r="E9" s="169">
        <f ca="1" t="shared" si="0"/>
      </c>
      <c r="F9" s="107"/>
      <c r="G9" s="99">
        <f t="shared" si="1"/>
        <v>1</v>
      </c>
      <c r="H9" s="82">
        <f t="shared" si="2"/>
        <v>-1</v>
      </c>
      <c r="I9" s="95"/>
      <c r="J9" s="16">
        <f t="shared" si="3"/>
        <v>-1</v>
      </c>
      <c r="M9" s="44">
        <v>0.03325587347137393</v>
      </c>
      <c r="N9" s="69">
        <f ca="1" t="shared" si="4"/>
        <v>0.6242610425298027</v>
      </c>
    </row>
    <row r="10" spans="1:14" s="4" customFormat="1" ht="15.75">
      <c r="A10" s="112">
        <f t="shared" si="5"/>
      </c>
      <c r="B10" s="119"/>
      <c r="C10" s="171"/>
      <c r="D10" s="172"/>
      <c r="E10" s="169">
        <f ca="1" t="shared" si="0"/>
      </c>
      <c r="F10" s="107"/>
      <c r="G10" s="99">
        <f t="shared" si="1"/>
        <v>1</v>
      </c>
      <c r="H10" s="82">
        <f t="shared" si="2"/>
        <v>-1</v>
      </c>
      <c r="I10" s="95"/>
      <c r="J10" s="16">
        <f t="shared" si="3"/>
        <v>-1</v>
      </c>
      <c r="K10"/>
      <c r="L10"/>
      <c r="M10" s="44">
        <v>0.45066167697492543</v>
      </c>
      <c r="N10" s="69">
        <f ca="1" t="shared" si="4"/>
        <v>0.3469939040960486</v>
      </c>
    </row>
    <row r="11" spans="1:14" s="4" customFormat="1" ht="15.75">
      <c r="A11" s="112">
        <f t="shared" si="5"/>
      </c>
      <c r="B11" s="119"/>
      <c r="C11" s="171"/>
      <c r="D11" s="172"/>
      <c r="E11" s="169">
        <f ca="1" t="shared" si="0"/>
      </c>
      <c r="F11" s="107"/>
      <c r="G11" s="99">
        <f t="shared" si="1"/>
        <v>1</v>
      </c>
      <c r="H11" s="82">
        <f t="shared" si="2"/>
        <v>-1</v>
      </c>
      <c r="I11" s="95"/>
      <c r="J11" s="16">
        <f t="shared" si="3"/>
        <v>-1</v>
      </c>
      <c r="M11" s="44">
        <v>0.5386366265432789</v>
      </c>
      <c r="N11" s="69">
        <f ca="1" t="shared" si="4"/>
        <v>0.50460754417274</v>
      </c>
    </row>
    <row r="12" spans="1:14" s="4" customFormat="1" ht="15.75">
      <c r="A12" s="112">
        <f t="shared" si="5"/>
      </c>
      <c r="B12" s="119"/>
      <c r="C12" s="171"/>
      <c r="D12" s="172"/>
      <c r="E12" s="169">
        <f ca="1" t="shared" si="0"/>
      </c>
      <c r="F12" s="107"/>
      <c r="G12" s="99">
        <f t="shared" si="1"/>
        <v>1</v>
      </c>
      <c r="H12" s="82">
        <f t="shared" si="2"/>
        <v>-1</v>
      </c>
      <c r="I12" s="95"/>
      <c r="J12" s="16">
        <f t="shared" si="3"/>
        <v>-1</v>
      </c>
      <c r="M12" s="44">
        <v>0.32582262870191947</v>
      </c>
      <c r="N12" s="69">
        <f ca="1" t="shared" si="4"/>
        <v>0.32622904933166197</v>
      </c>
    </row>
    <row r="13" spans="1:14" s="4" customFormat="1" ht="15.75">
      <c r="A13" s="112">
        <f t="shared" si="5"/>
      </c>
      <c r="B13" s="119"/>
      <c r="C13" s="171"/>
      <c r="D13" s="172"/>
      <c r="E13" s="169">
        <f ca="1" t="shared" si="0"/>
      </c>
      <c r="F13" s="107"/>
      <c r="G13" s="99">
        <f t="shared" si="1"/>
        <v>1</v>
      </c>
      <c r="H13" s="82">
        <f t="shared" si="2"/>
        <v>-1</v>
      </c>
      <c r="I13" s="96"/>
      <c r="J13" s="16">
        <f t="shared" si="3"/>
        <v>-1</v>
      </c>
      <c r="M13" s="44">
        <v>0.9906284664559033</v>
      </c>
      <c r="N13" s="69">
        <f ca="1" t="shared" si="4"/>
        <v>0.710563334152934</v>
      </c>
    </row>
    <row r="14" spans="1:14" s="4" customFormat="1" ht="15.75">
      <c r="A14" s="112">
        <f t="shared" si="5"/>
      </c>
      <c r="B14" s="119"/>
      <c r="C14" s="171"/>
      <c r="D14" s="172"/>
      <c r="E14" s="169">
        <f ca="1" t="shared" si="0"/>
      </c>
      <c r="F14" s="107"/>
      <c r="G14" s="99">
        <f t="shared" si="1"/>
        <v>1</v>
      </c>
      <c r="H14" s="82">
        <f t="shared" si="2"/>
        <v>-1</v>
      </c>
      <c r="I14" s="95"/>
      <c r="J14" s="16">
        <f t="shared" si="3"/>
        <v>-1</v>
      </c>
      <c r="K14"/>
      <c r="L14"/>
      <c r="M14" s="44">
        <v>0.12717716440110394</v>
      </c>
      <c r="N14" s="69">
        <f ca="1" t="shared" si="4"/>
        <v>0.2175211745875424</v>
      </c>
    </row>
    <row r="15" spans="1:14" s="4" customFormat="1" ht="15.75">
      <c r="A15" s="112">
        <f t="shared" si="5"/>
      </c>
      <c r="B15" s="119"/>
      <c r="C15" s="171"/>
      <c r="D15" s="172"/>
      <c r="E15" s="169">
        <f ca="1" t="shared" si="0"/>
      </c>
      <c r="F15" s="107"/>
      <c r="G15" s="99">
        <f t="shared" si="1"/>
        <v>1</v>
      </c>
      <c r="H15" s="82">
        <f t="shared" si="2"/>
        <v>-1</v>
      </c>
      <c r="I15" s="95"/>
      <c r="J15" s="16">
        <f t="shared" si="3"/>
        <v>-1</v>
      </c>
      <c r="M15" s="44">
        <v>0.4702131111628091</v>
      </c>
      <c r="N15" s="69">
        <f ca="1" t="shared" si="4"/>
        <v>0.6401545017371243</v>
      </c>
    </row>
    <row r="16" spans="1:14" s="4" customFormat="1" ht="15.75">
      <c r="A16" s="112">
        <f t="shared" si="5"/>
      </c>
      <c r="B16" s="119"/>
      <c r="C16" s="171"/>
      <c r="D16" s="172"/>
      <c r="E16" s="169">
        <f ca="1" t="shared" si="0"/>
      </c>
      <c r="F16" s="107"/>
      <c r="G16" s="99">
        <f t="shared" si="1"/>
        <v>1</v>
      </c>
      <c r="H16" s="82">
        <f t="shared" si="2"/>
        <v>-1</v>
      </c>
      <c r="I16" s="95"/>
      <c r="J16" s="16">
        <f t="shared" si="3"/>
        <v>-1</v>
      </c>
      <c r="M16" s="44">
        <v>0.756709916421993</v>
      </c>
      <c r="N16" s="69">
        <f ca="1" t="shared" si="4"/>
        <v>0.12449527864467613</v>
      </c>
    </row>
    <row r="17" spans="1:14" s="4" customFormat="1" ht="15.75">
      <c r="A17" s="112">
        <f t="shared" si="5"/>
      </c>
      <c r="B17" s="119"/>
      <c r="C17" s="171"/>
      <c r="D17" s="172"/>
      <c r="E17" s="169">
        <f ca="1" t="shared" si="0"/>
      </c>
      <c r="F17" s="107"/>
      <c r="G17" s="99">
        <f t="shared" si="1"/>
        <v>1</v>
      </c>
      <c r="H17" s="82">
        <f t="shared" si="2"/>
        <v>-1</v>
      </c>
      <c r="I17" s="95"/>
      <c r="J17" s="16">
        <f t="shared" si="3"/>
        <v>-1</v>
      </c>
      <c r="K17"/>
      <c r="L17"/>
      <c r="M17" s="44">
        <v>0.46441004470542424</v>
      </c>
      <c r="N17" s="69">
        <f ca="1" t="shared" si="4"/>
        <v>0.8976635387146439</v>
      </c>
    </row>
    <row r="18" spans="1:14" s="4" customFormat="1" ht="15.75">
      <c r="A18" s="112">
        <f t="shared" si="5"/>
      </c>
      <c r="B18" s="119"/>
      <c r="C18" s="171"/>
      <c r="D18" s="172"/>
      <c r="E18" s="169">
        <f ca="1" t="shared" si="0"/>
      </c>
      <c r="F18" s="107"/>
      <c r="G18" s="99">
        <f t="shared" si="1"/>
        <v>1</v>
      </c>
      <c r="H18" s="82">
        <f t="shared" si="2"/>
        <v>-1</v>
      </c>
      <c r="I18" s="96"/>
      <c r="J18" s="16">
        <f t="shared" si="3"/>
        <v>-1</v>
      </c>
      <c r="M18" s="44">
        <v>0.809754306052592</v>
      </c>
      <c r="N18" s="69">
        <f ca="1" t="shared" si="4"/>
        <v>0.7455600530933356</v>
      </c>
    </row>
    <row r="19" spans="1:14" s="4" customFormat="1" ht="15.75">
      <c r="A19" s="112">
        <f t="shared" si="5"/>
      </c>
      <c r="B19" s="119"/>
      <c r="C19" s="171"/>
      <c r="D19" s="172"/>
      <c r="E19" s="169">
        <f ca="1" t="shared" si="0"/>
      </c>
      <c r="F19" s="107"/>
      <c r="G19" s="99">
        <f t="shared" si="1"/>
        <v>1</v>
      </c>
      <c r="H19" s="82">
        <f t="shared" si="2"/>
        <v>-1</v>
      </c>
      <c r="I19" s="95"/>
      <c r="J19" s="16">
        <f t="shared" si="3"/>
        <v>-1</v>
      </c>
      <c r="M19" s="44">
        <v>0.44440516175460587</v>
      </c>
      <c r="N19" s="69">
        <f ca="1" t="shared" si="4"/>
        <v>0.8435525037132928</v>
      </c>
    </row>
    <row r="20" spans="1:14" s="4" customFormat="1" ht="15.75">
      <c r="A20" s="112">
        <f t="shared" si="5"/>
      </c>
      <c r="B20" s="119"/>
      <c r="C20" s="171"/>
      <c r="D20" s="172"/>
      <c r="E20" s="169">
        <f ca="1" t="shared" si="0"/>
      </c>
      <c r="F20" s="107"/>
      <c r="G20" s="99">
        <f t="shared" si="1"/>
        <v>1</v>
      </c>
      <c r="H20" s="82">
        <f t="shared" si="2"/>
        <v>-1</v>
      </c>
      <c r="I20" s="95"/>
      <c r="J20" s="16">
        <f t="shared" si="3"/>
        <v>-1</v>
      </c>
      <c r="M20" s="44">
        <v>0.4283451981985342</v>
      </c>
      <c r="N20" s="69">
        <f ca="1" t="shared" si="4"/>
        <v>0.775280994944636</v>
      </c>
    </row>
    <row r="21" spans="1:14" ht="16.5" customHeight="1">
      <c r="A21" s="112">
        <f t="shared" si="5"/>
      </c>
      <c r="B21" s="119"/>
      <c r="C21" s="171"/>
      <c r="D21" s="172"/>
      <c r="E21" s="169">
        <f ca="1" t="shared" si="0"/>
      </c>
      <c r="F21" s="107"/>
      <c r="G21" s="99">
        <f t="shared" si="1"/>
        <v>1</v>
      </c>
      <c r="H21" s="82">
        <f t="shared" si="2"/>
        <v>-1</v>
      </c>
      <c r="I21" s="95"/>
      <c r="J21" s="16">
        <f t="shared" si="3"/>
        <v>-1</v>
      </c>
      <c r="K21" s="2"/>
      <c r="M21" s="44">
        <v>0.7023609148589127</v>
      </c>
      <c r="N21" s="69">
        <f ca="1" t="shared" si="4"/>
        <v>0.8669267004686573</v>
      </c>
    </row>
    <row r="22" spans="1:14" ht="16.5" customHeight="1">
      <c r="A22" s="112">
        <f t="shared" si="5"/>
      </c>
      <c r="B22" s="119"/>
      <c r="C22" s="171"/>
      <c r="D22" s="172"/>
      <c r="E22" s="169">
        <f ca="1" t="shared" si="0"/>
      </c>
      <c r="F22" s="107"/>
      <c r="G22" s="99">
        <f t="shared" si="1"/>
        <v>1</v>
      </c>
      <c r="H22" s="82">
        <f t="shared" si="2"/>
        <v>-1</v>
      </c>
      <c r="I22" s="96"/>
      <c r="J22" s="16">
        <f t="shared" si="3"/>
        <v>-1</v>
      </c>
      <c r="K22" s="2"/>
      <c r="M22" s="44">
        <v>0.05496990911073252</v>
      </c>
      <c r="N22" s="69">
        <f ca="1" t="shared" si="4"/>
        <v>0.20649503359978205</v>
      </c>
    </row>
    <row r="23" spans="1:14" ht="16.5" customHeight="1" thickBot="1">
      <c r="A23" s="112">
        <f t="shared" si="5"/>
      </c>
      <c r="B23" s="120"/>
      <c r="C23" s="173"/>
      <c r="D23" s="176"/>
      <c r="E23" s="169">
        <f ca="1" t="shared" si="0"/>
      </c>
      <c r="F23" s="108"/>
      <c r="G23" s="99">
        <f t="shared" si="1"/>
        <v>1</v>
      </c>
      <c r="H23" s="82">
        <f t="shared" si="2"/>
        <v>-1</v>
      </c>
      <c r="I23" s="97"/>
      <c r="J23" s="41">
        <f>IF(AND(B23="",F23="",I23=""),-1,IF(I23="",1-(G23/150+M20/100),I23))</f>
        <v>-1</v>
      </c>
      <c r="K23" s="2"/>
      <c r="M23" s="44">
        <v>0.3640919064633996</v>
      </c>
      <c r="N23" s="69">
        <f ca="1" t="shared" si="4"/>
        <v>0.06550300060589587</v>
      </c>
    </row>
    <row r="24" spans="1:14" ht="16.5" customHeight="1" thickBot="1">
      <c r="A24" s="112">
        <f>IF(OR(F24="",I24=""),"",A23+1)</f>
      </c>
      <c r="B24" s="120"/>
      <c r="C24" s="173"/>
      <c r="D24" s="176"/>
      <c r="E24" s="169">
        <f ca="1" t="shared" si="0"/>
      </c>
      <c r="F24" s="108"/>
      <c r="G24" s="99">
        <f t="shared" si="1"/>
        <v>1</v>
      </c>
      <c r="H24" s="82">
        <f t="shared" si="2"/>
        <v>-1</v>
      </c>
      <c r="I24" s="97"/>
      <c r="J24" s="41">
        <f>IF(AND(B24="",F24="",I24=""),-1,IF(I24="",1-(G24/150+M21/100),I24))</f>
        <v>-1</v>
      </c>
      <c r="K24" s="2"/>
      <c r="M24" s="44">
        <v>0.3640919064633996</v>
      </c>
      <c r="N24" s="69">
        <f ca="1" t="shared" si="4"/>
        <v>0.5232801979064423</v>
      </c>
    </row>
    <row r="25" spans="2:8" ht="15.75">
      <c r="B25" s="62" t="s">
        <v>29</v>
      </c>
      <c r="C25" s="135" t="str">
        <f>'Suomen ennätykset'!A1</f>
        <v>Ikäluokka Avoin</v>
      </c>
      <c r="D25" s="57">
        <f>'Suomen ennätykset'!D4</f>
        <v>41</v>
      </c>
      <c r="E25" s="19" t="str">
        <f>'Suomen ennätykset'!B4</f>
        <v>Satu Luoto</v>
      </c>
      <c r="F25" s="54"/>
      <c r="G25" s="55"/>
      <c r="H25" s="56"/>
    </row>
    <row r="26" spans="2:8" ht="15.75">
      <c r="B26" s="63" t="e">
        <f>'Suomen ennätykset'!#REF!</f>
        <v>#REF!</v>
      </c>
      <c r="C26" s="135" t="s">
        <v>47</v>
      </c>
      <c r="D26" s="57" t="str">
        <f>'Suomen ennätykset'!D19</f>
        <v>-</v>
      </c>
      <c r="E26" s="19" t="str">
        <f>'Suomen ennätykset'!B19</f>
        <v>-</v>
      </c>
      <c r="F26" s="54"/>
      <c r="G26" s="55"/>
      <c r="H26" s="56"/>
    </row>
    <row r="27" spans="2:8" ht="15.75">
      <c r="B27" s="138"/>
      <c r="C27" s="135" t="str">
        <f>'Suomen ennätykset'!A31</f>
        <v>Ikäluokka  20 v </v>
      </c>
      <c r="D27" s="57" t="str">
        <f>'Suomen ennätykset'!D34</f>
        <v>-</v>
      </c>
      <c r="E27" s="19" t="str">
        <f>'Suomen ennätykset'!B34</f>
        <v>-</v>
      </c>
      <c r="F27" s="54"/>
      <c r="G27" s="55"/>
      <c r="H27" s="56"/>
    </row>
    <row r="28" spans="2:8" ht="15.75">
      <c r="B28" s="157"/>
      <c r="C28" s="135" t="str">
        <f>'Suomen ennätykset'!A46</f>
        <v>Ikäluokka 50 v </v>
      </c>
      <c r="D28" s="57">
        <f>'Suomen ennätykset'!D49</f>
        <v>14</v>
      </c>
      <c r="E28" s="19" t="str">
        <f>'Suomen ennätykset'!B49</f>
        <v>Maija Leena Hakala</v>
      </c>
      <c r="F28" s="54"/>
      <c r="G28" s="55"/>
      <c r="H28" s="56"/>
    </row>
    <row r="29" spans="2:8" ht="15.75">
      <c r="B29" s="158"/>
      <c r="C29" s="135" t="str">
        <f>'Suomen ennätykset'!A61</f>
        <v>Ikäluokka  60 v </v>
      </c>
      <c r="D29" s="57" t="str">
        <f>'Suomen ennätykset'!D64</f>
        <v>-</v>
      </c>
      <c r="E29" s="19" t="str">
        <f>'Suomen ennätykset'!B64</f>
        <v>-</v>
      </c>
      <c r="F29" s="54"/>
      <c r="G29" s="55"/>
      <c r="H29" s="56"/>
    </row>
    <row r="30" spans="2:8" ht="12.75">
      <c r="B30" s="35"/>
      <c r="C30" s="35"/>
      <c r="D30" s="35"/>
      <c r="E30" s="35"/>
      <c r="F30" s="35"/>
      <c r="G30" s="35"/>
      <c r="H30" s="35"/>
    </row>
    <row r="31" spans="2:8" ht="12.75">
      <c r="B31" s="35"/>
      <c r="C31" s="35"/>
      <c r="D31" s="35"/>
      <c r="E31" s="35"/>
      <c r="F31" s="35"/>
      <c r="G31" s="35"/>
      <c r="H31" s="35"/>
    </row>
    <row r="32" spans="2:8" ht="12.75">
      <c r="B32" s="35"/>
      <c r="C32" s="35"/>
      <c r="D32" s="35"/>
      <c r="E32" s="35"/>
      <c r="F32" s="35"/>
      <c r="G32" s="35"/>
      <c r="H32" s="35"/>
    </row>
    <row r="33" spans="2:8" ht="12.75">
      <c r="B33" t="s">
        <v>92</v>
      </c>
      <c r="C33" s="35"/>
      <c r="D33" s="35"/>
      <c r="E33" s="35"/>
      <c r="F33" s="35"/>
      <c r="G33" s="35"/>
      <c r="H33" s="35"/>
    </row>
    <row r="34" spans="2:8" ht="12.75">
      <c r="B34" s="35"/>
      <c r="C34" s="35"/>
      <c r="D34" s="35"/>
      <c r="E34" s="35"/>
      <c r="F34" s="35"/>
      <c r="G34" s="35"/>
      <c r="H34" s="35"/>
    </row>
  </sheetData>
  <sheetProtection/>
  <protectedRanges>
    <protectedRange sqref="D5:D9 F4:F24 B5:C24" name="Alue1"/>
    <protectedRange sqref="I4:I24" name="Alue2"/>
    <protectedRange sqref="D10:D24" name="Alue1_1"/>
    <protectedRange sqref="E4:E24" name="Alue1_2"/>
    <protectedRange sqref="B4:D4" name="Alue1_3"/>
  </protectedRanges>
  <conditionalFormatting sqref="J4:J23">
    <cfRule type="cellIs" priority="8" dxfId="0" operator="lessThan" stopIfTrue="1">
      <formula>1</formula>
    </cfRule>
  </conditionalFormatting>
  <conditionalFormatting sqref="H4:H23">
    <cfRule type="cellIs" priority="9" dxfId="0" operator="equal" stopIfTrue="1">
      <formula>-1</formula>
    </cfRule>
  </conditionalFormatting>
  <conditionalFormatting sqref="G4:G23">
    <cfRule type="cellIs" priority="10" dxfId="0" operator="lessThanOrEqual" stopIfTrue="1">
      <formula>1</formula>
    </cfRule>
  </conditionalFormatting>
  <conditionalFormatting sqref="F4:F23">
    <cfRule type="cellIs" priority="11" dxfId="5" operator="lessThanOrEqual" stopIfTrue="1">
      <formula>60</formula>
    </cfRule>
    <cfRule type="cellIs" priority="12" dxfId="0" operator="greaterThan" stopIfTrue="1">
      <formula>70</formula>
    </cfRule>
  </conditionalFormatting>
  <conditionalFormatting sqref="E4:E23">
    <cfRule type="cellIs" priority="18" dxfId="4" operator="lessThanOrEqual" stopIfTrue="1">
      <formula>20</formula>
    </cfRule>
    <cfRule type="cellIs" priority="19" dxfId="3" operator="between" stopIfTrue="1">
      <formula>50</formula>
      <formula>60</formula>
    </cfRule>
  </conditionalFormatting>
  <conditionalFormatting sqref="J24">
    <cfRule type="cellIs" priority="1" dxfId="0" operator="lessThan" stopIfTrue="1">
      <formula>1</formula>
    </cfRule>
  </conditionalFormatting>
  <conditionalFormatting sqref="H24">
    <cfRule type="cellIs" priority="2" dxfId="0" operator="equal" stopIfTrue="1">
      <formula>-1</formula>
    </cfRule>
  </conditionalFormatting>
  <conditionalFormatting sqref="G24">
    <cfRule type="cellIs" priority="3" dxfId="0" operator="lessThanOrEqual" stopIfTrue="1">
      <formula>1</formula>
    </cfRule>
  </conditionalFormatting>
  <conditionalFormatting sqref="F24">
    <cfRule type="cellIs" priority="4" dxfId="5" operator="lessThanOrEqual" stopIfTrue="1">
      <formula>60</formula>
    </cfRule>
    <cfRule type="cellIs" priority="5" dxfId="0" operator="greaterThan" stopIfTrue="1">
      <formula>70</formula>
    </cfRule>
  </conditionalFormatting>
  <conditionalFormatting sqref="E24">
    <cfRule type="cellIs" priority="6" dxfId="4" operator="lessThanOrEqual" stopIfTrue="1">
      <formula>20</formula>
    </cfRule>
    <cfRule type="cellIs" priority="7" dxfId="3" operator="between" stopIfTrue="1">
      <formula>50</formula>
      <formula>60</formula>
    </cfRule>
  </conditionalFormatting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2"/>
  <dimension ref="A1:O33"/>
  <sheetViews>
    <sheetView showGridLines="0" zoomScalePageLayoutView="0" workbookViewId="0" topLeftCell="A1">
      <selection activeCell="B33" sqref="B33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21.421875" style="0" customWidth="1"/>
    <col min="4" max="4" width="14.7109375" style="0" customWidth="1"/>
    <col min="5" max="5" width="14.8515625" style="0" customWidth="1"/>
    <col min="6" max="6" width="8.421875" style="0" customWidth="1"/>
    <col min="7" max="7" width="7.8515625" style="0" customWidth="1"/>
    <col min="8" max="8" width="9.421875" style="1" customWidth="1"/>
    <col min="9" max="9" width="6.421875" style="0" customWidth="1"/>
    <col min="10" max="10" width="10.00390625" style="2" hidden="1" customWidth="1"/>
  </cols>
  <sheetData>
    <row r="1" spans="1:11" ht="18.75" customHeight="1">
      <c r="A1" s="72" t="s">
        <v>15</v>
      </c>
      <c r="C1" s="3"/>
      <c r="D1" s="3"/>
      <c r="E1" s="3"/>
      <c r="F1" s="3"/>
      <c r="G1" s="15"/>
      <c r="H1" s="5"/>
      <c r="I1" s="5"/>
      <c r="J1" s="14"/>
      <c r="K1" s="5"/>
    </row>
    <row r="2" ht="12.75">
      <c r="H2"/>
    </row>
    <row r="3" spans="1:14" ht="15.75" thickBot="1">
      <c r="A3" s="180" t="s">
        <v>0</v>
      </c>
      <c r="B3" s="181" t="s">
        <v>1</v>
      </c>
      <c r="C3" s="181" t="s">
        <v>6</v>
      </c>
      <c r="D3" s="181" t="s">
        <v>30</v>
      </c>
      <c r="E3" s="182" t="s">
        <v>11</v>
      </c>
      <c r="F3" s="183" t="s">
        <v>3</v>
      </c>
      <c r="G3" s="183" t="s">
        <v>4</v>
      </c>
      <c r="H3" s="183" t="s">
        <v>5</v>
      </c>
      <c r="I3" s="183" t="s">
        <v>2</v>
      </c>
      <c r="J3" s="36" t="s">
        <v>31</v>
      </c>
      <c r="M3" s="69">
        <v>0.6474269416047695</v>
      </c>
      <c r="N3" s="69">
        <f ca="1">RAND()</f>
        <v>0.28527955852812825</v>
      </c>
    </row>
    <row r="4" spans="1:15" ht="15.75" customHeight="1">
      <c r="A4" s="111">
        <f>IF(OR(F4="",I4=""),"",1)</f>
      </c>
      <c r="B4" s="122"/>
      <c r="C4" s="129"/>
      <c r="D4" s="174"/>
      <c r="E4" s="169">
        <f ca="1">IF(B4="","",IF(OR(D4="",YEAR(NOW())-D4&gt;1900),"Avoin",IF(YEAR(NOW())-D4&gt;=60,60,IF(YEAR(NOW())-D4&gt;=50,50,IF(YEAR(NOW())-D4&gt;20,"Avoin",IF(YEAR(NOW())-D4&lt;=17,17,20))))))</f>
      </c>
      <c r="F4" s="106"/>
      <c r="G4" s="102">
        <f aca="true" t="shared" si="0" ref="G4:G23">IF(AND(B4="",F4=""),1,IF(F4="",0,CEILING(F4*0.666666,2.5)))</f>
        <v>1</v>
      </c>
      <c r="H4" s="82">
        <f aca="true" t="shared" si="1" ref="H4:H23">IF(F4="",-1,-(F4*0.666666)+G4)</f>
        <v>-1</v>
      </c>
      <c r="I4" s="164"/>
      <c r="J4" s="16">
        <f aca="true" t="shared" si="2" ref="J4:J22">IF(AND(B4="",F4="",I4=""),-1,IF(I4="",1-(G4/150+M4/100),I4))</f>
        <v>-1</v>
      </c>
      <c r="M4" s="44">
        <v>0.682560087089815</v>
      </c>
      <c r="N4" s="69">
        <f aca="true" ca="1" t="shared" si="3" ref="N4:N23">RAND()</f>
        <v>0.38615975274200864</v>
      </c>
      <c r="O4" s="2"/>
    </row>
    <row r="5" spans="1:15" ht="15.75" customHeight="1">
      <c r="A5" s="112">
        <f aca="true" t="shared" si="4" ref="A5:A23">IF(OR(F5="",I5=""),"",A4+1)</f>
      </c>
      <c r="B5" s="119"/>
      <c r="C5" s="17"/>
      <c r="D5" s="175"/>
      <c r="E5" s="169">
        <f aca="true" ca="1" t="shared" si="5" ref="E5:E23">IF(B5="","",IF(OR(D5="",YEAR(NOW())-D5&gt;1900),"Avoin",IF(YEAR(NOW())-D5&gt;=60,60,IF(YEAR(NOW())-D5&gt;=50,50,IF(YEAR(NOW())-D5&gt;20,"Avoin",IF(YEAR(NOW())-D5&lt;=17,17,20))))))</f>
      </c>
      <c r="F5" s="107"/>
      <c r="G5" s="102">
        <f t="shared" si="0"/>
        <v>1</v>
      </c>
      <c r="H5" s="82">
        <f t="shared" si="1"/>
        <v>-1</v>
      </c>
      <c r="I5" s="92"/>
      <c r="J5" s="16">
        <f t="shared" si="2"/>
        <v>-1</v>
      </c>
      <c r="M5" s="44">
        <v>0.7764481165768464</v>
      </c>
      <c r="N5" s="69">
        <f ca="1" t="shared" si="3"/>
        <v>0.6939949427697517</v>
      </c>
      <c r="O5" s="2"/>
    </row>
    <row r="6" spans="1:15" ht="15.75" customHeight="1">
      <c r="A6" s="112">
        <f t="shared" si="4"/>
      </c>
      <c r="B6" s="119"/>
      <c r="C6" s="17"/>
      <c r="D6" s="175"/>
      <c r="E6" s="169">
        <f ca="1" t="shared" si="5"/>
      </c>
      <c r="F6" s="107"/>
      <c r="G6" s="102">
        <f t="shared" si="0"/>
        <v>1</v>
      </c>
      <c r="H6" s="82">
        <f t="shared" si="1"/>
        <v>-1</v>
      </c>
      <c r="I6" s="92"/>
      <c r="J6" s="16">
        <f t="shared" si="2"/>
        <v>-1</v>
      </c>
      <c r="M6" s="44">
        <v>0.6769461823903304</v>
      </c>
      <c r="N6" s="69">
        <f ca="1" t="shared" si="3"/>
        <v>0.9020513456064256</v>
      </c>
      <c r="O6" s="2"/>
    </row>
    <row r="7" spans="1:14" ht="15.75" customHeight="1">
      <c r="A7" s="112">
        <f t="shared" si="4"/>
      </c>
      <c r="B7" s="119"/>
      <c r="C7" s="17"/>
      <c r="D7" s="175"/>
      <c r="E7" s="169">
        <f ca="1" t="shared" si="5"/>
      </c>
      <c r="F7" s="107"/>
      <c r="G7" s="102">
        <f t="shared" si="0"/>
        <v>1</v>
      </c>
      <c r="H7" s="82">
        <f t="shared" si="1"/>
        <v>-1</v>
      </c>
      <c r="I7" s="92"/>
      <c r="J7" s="16">
        <f t="shared" si="2"/>
        <v>-1</v>
      </c>
      <c r="M7" s="44">
        <v>0.6093613532488702</v>
      </c>
      <c r="N7" s="69">
        <f ca="1" t="shared" si="3"/>
        <v>0.5767547312037923</v>
      </c>
    </row>
    <row r="8" spans="1:14" ht="15.75" customHeight="1">
      <c r="A8" s="112">
        <f t="shared" si="4"/>
      </c>
      <c r="B8" s="119"/>
      <c r="C8" s="17"/>
      <c r="D8" s="175"/>
      <c r="E8" s="169">
        <f ca="1" t="shared" si="5"/>
      </c>
      <c r="F8" s="107"/>
      <c r="G8" s="102">
        <f t="shared" si="0"/>
        <v>1</v>
      </c>
      <c r="H8" s="82">
        <f t="shared" si="1"/>
        <v>-1</v>
      </c>
      <c r="I8" s="93"/>
      <c r="J8" s="16">
        <f t="shared" si="2"/>
        <v>-1</v>
      </c>
      <c r="M8" s="44">
        <v>0.49613519103365933</v>
      </c>
      <c r="N8" s="69">
        <f ca="1" t="shared" si="3"/>
        <v>0.07329482383315111</v>
      </c>
    </row>
    <row r="9" spans="1:14" ht="15.75" customHeight="1">
      <c r="A9" s="112">
        <f t="shared" si="4"/>
      </c>
      <c r="B9" s="119"/>
      <c r="C9" s="17"/>
      <c r="D9" s="175"/>
      <c r="E9" s="169">
        <f ca="1" t="shared" si="5"/>
      </c>
      <c r="F9" s="107"/>
      <c r="G9" s="102">
        <f t="shared" si="0"/>
        <v>1</v>
      </c>
      <c r="H9" s="82">
        <f t="shared" si="1"/>
        <v>-1</v>
      </c>
      <c r="I9" s="93"/>
      <c r="J9" s="16">
        <f t="shared" si="2"/>
        <v>-1</v>
      </c>
      <c r="M9" s="44">
        <v>0.6337685596124074</v>
      </c>
      <c r="N9" s="69">
        <f ca="1" t="shared" si="3"/>
        <v>0.018216576968263953</v>
      </c>
    </row>
    <row r="10" spans="1:14" ht="15.75" customHeight="1">
      <c r="A10" s="112">
        <f t="shared" si="4"/>
      </c>
      <c r="B10" s="119"/>
      <c r="C10" s="17"/>
      <c r="D10" s="172"/>
      <c r="E10" s="169">
        <f ca="1" t="shared" si="5"/>
      </c>
      <c r="F10" s="107"/>
      <c r="G10" s="102">
        <f t="shared" si="0"/>
        <v>1</v>
      </c>
      <c r="H10" s="82">
        <f t="shared" si="1"/>
        <v>-1</v>
      </c>
      <c r="I10" s="92"/>
      <c r="J10" s="16">
        <f t="shared" si="2"/>
        <v>-1</v>
      </c>
      <c r="M10" s="44">
        <v>0.39566331843283686</v>
      </c>
      <c r="N10" s="69">
        <f ca="1" t="shared" si="3"/>
        <v>0.5133985856495824</v>
      </c>
    </row>
    <row r="11" spans="1:14" ht="15.75" customHeight="1">
      <c r="A11" s="112">
        <f t="shared" si="4"/>
      </c>
      <c r="B11" s="119"/>
      <c r="C11" s="17"/>
      <c r="D11" s="172"/>
      <c r="E11" s="169">
        <f ca="1" t="shared" si="5"/>
      </c>
      <c r="F11" s="107"/>
      <c r="G11" s="102">
        <f t="shared" si="0"/>
        <v>1</v>
      </c>
      <c r="H11" s="82">
        <f t="shared" si="1"/>
        <v>-1</v>
      </c>
      <c r="I11" s="92"/>
      <c r="J11" s="16">
        <f t="shared" si="2"/>
        <v>-1</v>
      </c>
      <c r="M11" s="44">
        <v>0.16928351102033146</v>
      </c>
      <c r="N11" s="69">
        <f ca="1" t="shared" si="3"/>
        <v>0.8593855865731221</v>
      </c>
    </row>
    <row r="12" spans="1:14" ht="15.75" customHeight="1">
      <c r="A12" s="112">
        <f t="shared" si="4"/>
      </c>
      <c r="B12" s="119"/>
      <c r="C12" s="17"/>
      <c r="D12" s="172"/>
      <c r="E12" s="169">
        <f ca="1" t="shared" si="5"/>
      </c>
      <c r="F12" s="107"/>
      <c r="G12" s="102">
        <f t="shared" si="0"/>
        <v>1</v>
      </c>
      <c r="H12" s="82">
        <f t="shared" si="1"/>
        <v>-1</v>
      </c>
      <c r="I12" s="92"/>
      <c r="J12" s="16">
        <f t="shared" si="2"/>
        <v>-1</v>
      </c>
      <c r="M12" s="44">
        <v>0.004065040836547684</v>
      </c>
      <c r="N12" s="69">
        <f ca="1" t="shared" si="3"/>
        <v>0.027659134393767437</v>
      </c>
    </row>
    <row r="13" spans="1:14" ht="15.75" customHeight="1">
      <c r="A13" s="112">
        <f t="shared" si="4"/>
      </c>
      <c r="B13" s="119"/>
      <c r="C13" s="17"/>
      <c r="D13" s="172"/>
      <c r="E13" s="169">
        <f ca="1" t="shared" si="5"/>
      </c>
      <c r="F13" s="107"/>
      <c r="G13" s="102">
        <f t="shared" si="0"/>
        <v>1</v>
      </c>
      <c r="H13" s="82">
        <f t="shared" si="1"/>
        <v>-1</v>
      </c>
      <c r="I13" s="93"/>
      <c r="J13" s="16">
        <f t="shared" si="2"/>
        <v>-1</v>
      </c>
      <c r="M13" s="44">
        <v>0.03692761634050412</v>
      </c>
      <c r="N13" s="69">
        <f ca="1" t="shared" si="3"/>
        <v>0.9131927051417387</v>
      </c>
    </row>
    <row r="14" spans="1:14" ht="15.75" customHeight="1">
      <c r="A14" s="112">
        <f t="shared" si="4"/>
      </c>
      <c r="B14" s="119"/>
      <c r="C14" s="17"/>
      <c r="D14" s="172"/>
      <c r="E14" s="169">
        <f ca="1" t="shared" si="5"/>
      </c>
      <c r="F14" s="107"/>
      <c r="G14" s="102">
        <f t="shared" si="0"/>
        <v>1</v>
      </c>
      <c r="H14" s="82">
        <f t="shared" si="1"/>
        <v>-1</v>
      </c>
      <c r="I14" s="93"/>
      <c r="J14" s="16">
        <f t="shared" si="2"/>
        <v>-1</v>
      </c>
      <c r="M14" s="44">
        <v>0.7624188676619514</v>
      </c>
      <c r="N14" s="69">
        <f ca="1" t="shared" si="3"/>
        <v>0.29466412245576523</v>
      </c>
    </row>
    <row r="15" spans="1:14" ht="15.75" customHeight="1">
      <c r="A15" s="112">
        <f t="shared" si="4"/>
      </c>
      <c r="B15" s="119"/>
      <c r="C15" s="17"/>
      <c r="D15" s="172"/>
      <c r="E15" s="169">
        <f ca="1" t="shared" si="5"/>
      </c>
      <c r="F15" s="107"/>
      <c r="G15" s="102">
        <f t="shared" si="0"/>
        <v>1</v>
      </c>
      <c r="H15" s="82">
        <f t="shared" si="1"/>
        <v>-1</v>
      </c>
      <c r="I15" s="93"/>
      <c r="J15" s="16">
        <f t="shared" si="2"/>
        <v>-1</v>
      </c>
      <c r="M15" s="44">
        <v>0.3362218176478795</v>
      </c>
      <c r="N15" s="69">
        <f ca="1" t="shared" si="3"/>
        <v>0.09658507653722193</v>
      </c>
    </row>
    <row r="16" spans="1:14" ht="15.75" customHeight="1">
      <c r="A16" s="112">
        <f t="shared" si="4"/>
      </c>
      <c r="B16" s="119"/>
      <c r="C16" s="17"/>
      <c r="D16" s="172"/>
      <c r="E16" s="169">
        <f ca="1" t="shared" si="5"/>
      </c>
      <c r="F16" s="107"/>
      <c r="G16" s="102">
        <f t="shared" si="0"/>
        <v>1</v>
      </c>
      <c r="H16" s="82">
        <f t="shared" si="1"/>
        <v>-1</v>
      </c>
      <c r="I16" s="93"/>
      <c r="J16" s="16">
        <f t="shared" si="2"/>
        <v>-1</v>
      </c>
      <c r="M16" s="44">
        <v>0.309766996550624</v>
      </c>
      <c r="N16" s="69">
        <f ca="1" t="shared" si="3"/>
        <v>0.20795340704019571</v>
      </c>
    </row>
    <row r="17" spans="1:14" ht="15.75" customHeight="1">
      <c r="A17" s="112">
        <f t="shared" si="4"/>
      </c>
      <c r="B17" s="119"/>
      <c r="C17" s="17"/>
      <c r="D17" s="172"/>
      <c r="E17" s="169">
        <f ca="1" t="shared" si="5"/>
      </c>
      <c r="F17" s="107"/>
      <c r="G17" s="102">
        <f t="shared" si="0"/>
        <v>1</v>
      </c>
      <c r="H17" s="82">
        <f t="shared" si="1"/>
        <v>-1</v>
      </c>
      <c r="I17" s="93"/>
      <c r="J17" s="16">
        <f t="shared" si="2"/>
        <v>-1</v>
      </c>
      <c r="M17" s="44">
        <v>0.5235404339299041</v>
      </c>
      <c r="N17" s="69">
        <f ca="1" t="shared" si="3"/>
        <v>0.029165155969145262</v>
      </c>
    </row>
    <row r="18" spans="1:14" ht="15.75" customHeight="1">
      <c r="A18" s="112">
        <f t="shared" si="4"/>
      </c>
      <c r="B18" s="119"/>
      <c r="C18" s="17"/>
      <c r="D18" s="172"/>
      <c r="E18" s="169">
        <f ca="1" t="shared" si="5"/>
      </c>
      <c r="F18" s="107"/>
      <c r="G18" s="102">
        <f t="shared" si="0"/>
        <v>1</v>
      </c>
      <c r="H18" s="82">
        <f t="shared" si="1"/>
        <v>-1</v>
      </c>
      <c r="I18" s="92"/>
      <c r="J18" s="16">
        <f t="shared" si="2"/>
        <v>-1</v>
      </c>
      <c r="M18" s="44">
        <v>0.9143547554799527</v>
      </c>
      <c r="N18" s="69">
        <f ca="1" t="shared" si="3"/>
        <v>0.3744028577138978</v>
      </c>
    </row>
    <row r="19" spans="1:14" ht="15.75" customHeight="1">
      <c r="A19" s="112">
        <f t="shared" si="4"/>
      </c>
      <c r="B19" s="119"/>
      <c r="C19" s="17"/>
      <c r="D19" s="172"/>
      <c r="E19" s="169">
        <f ca="1" t="shared" si="5"/>
      </c>
      <c r="F19" s="107"/>
      <c r="G19" s="102">
        <f t="shared" si="0"/>
        <v>1</v>
      </c>
      <c r="H19" s="82">
        <f t="shared" si="1"/>
        <v>-1</v>
      </c>
      <c r="I19" s="93"/>
      <c r="J19" s="16">
        <f t="shared" si="2"/>
        <v>-1</v>
      </c>
      <c r="M19" s="44">
        <v>0.4399801852268921</v>
      </c>
      <c r="N19" s="69">
        <f ca="1" t="shared" si="3"/>
        <v>0.3185644521995835</v>
      </c>
    </row>
    <row r="20" spans="1:14" ht="16.5" customHeight="1">
      <c r="A20" s="112">
        <f t="shared" si="4"/>
      </c>
      <c r="B20" s="119"/>
      <c r="C20" s="17"/>
      <c r="D20" s="172"/>
      <c r="E20" s="169">
        <f ca="1" t="shared" si="5"/>
      </c>
      <c r="F20" s="107"/>
      <c r="G20" s="102">
        <f t="shared" si="0"/>
        <v>1</v>
      </c>
      <c r="H20" s="82">
        <f t="shared" si="1"/>
        <v>-1</v>
      </c>
      <c r="I20" s="92"/>
      <c r="J20" s="16">
        <f t="shared" si="2"/>
        <v>-1</v>
      </c>
      <c r="M20" s="44">
        <v>0.9244405790659234</v>
      </c>
      <c r="N20" s="69">
        <f ca="1" t="shared" si="3"/>
        <v>0.10232100050796</v>
      </c>
    </row>
    <row r="21" spans="1:14" ht="16.5" customHeight="1">
      <c r="A21" s="112">
        <f t="shared" si="4"/>
      </c>
      <c r="B21" s="119"/>
      <c r="C21" s="17"/>
      <c r="D21" s="172"/>
      <c r="E21" s="169">
        <f ca="1" t="shared" si="5"/>
      </c>
      <c r="F21" s="107"/>
      <c r="G21" s="102">
        <f t="shared" si="0"/>
        <v>1</v>
      </c>
      <c r="H21" s="82">
        <f t="shared" si="1"/>
        <v>-1</v>
      </c>
      <c r="I21" s="92"/>
      <c r="J21" s="16">
        <f t="shared" si="2"/>
        <v>-1</v>
      </c>
      <c r="K21" s="2"/>
      <c r="M21" s="44">
        <v>0.12307338808985335</v>
      </c>
      <c r="N21" s="69">
        <f ca="1" t="shared" si="3"/>
        <v>0.21334950115118845</v>
      </c>
    </row>
    <row r="22" spans="1:14" ht="16.5" customHeight="1">
      <c r="A22" s="112">
        <f t="shared" si="4"/>
      </c>
      <c r="B22" s="119"/>
      <c r="C22" s="17"/>
      <c r="D22" s="172"/>
      <c r="E22" s="169">
        <f ca="1" t="shared" si="5"/>
      </c>
      <c r="F22" s="107"/>
      <c r="G22" s="102">
        <f t="shared" si="0"/>
        <v>1</v>
      </c>
      <c r="H22" s="82">
        <f t="shared" si="1"/>
        <v>-1</v>
      </c>
      <c r="I22" s="92"/>
      <c r="J22" s="16">
        <f t="shared" si="2"/>
        <v>-1</v>
      </c>
      <c r="K22" s="2"/>
      <c r="M22" s="44">
        <v>0.879998672936515</v>
      </c>
      <c r="N22" s="69">
        <f ca="1" t="shared" si="3"/>
        <v>0.02769254894676021</v>
      </c>
    </row>
    <row r="23" spans="1:14" ht="16.5" customHeight="1" thickBot="1">
      <c r="A23" s="112">
        <f t="shared" si="4"/>
      </c>
      <c r="B23" s="120"/>
      <c r="C23" s="121"/>
      <c r="D23" s="176"/>
      <c r="E23" s="169">
        <f ca="1" t="shared" si="5"/>
      </c>
      <c r="F23" s="108"/>
      <c r="G23" s="102">
        <f t="shared" si="0"/>
        <v>1</v>
      </c>
      <c r="H23" s="82">
        <f t="shared" si="1"/>
        <v>-1</v>
      </c>
      <c r="I23" s="94"/>
      <c r="J23" s="41">
        <f>IF(AND(B23="",F23="",I23=""),-1,IF(I23="",1-(G23/150+M20/100),I23))</f>
        <v>-1</v>
      </c>
      <c r="K23" s="2"/>
      <c r="M23" s="44">
        <v>0.8194319945616668</v>
      </c>
      <c r="N23" s="69">
        <f ca="1" t="shared" si="3"/>
        <v>0.502878281513302</v>
      </c>
    </row>
    <row r="24" ht="16.5" customHeight="1"/>
    <row r="25" spans="2:8" ht="15.75">
      <c r="B25" s="62" t="s">
        <v>29</v>
      </c>
      <c r="C25" s="135" t="str">
        <f>'Suomen ennätykset'!A1</f>
        <v>Ikäluokka Avoin</v>
      </c>
      <c r="D25" s="57">
        <f>'Suomen ennätykset'!D5</f>
        <v>32</v>
      </c>
      <c r="E25" s="19" t="str">
        <f>'Suomen ennätykset'!B5</f>
        <v>Tiina Voho </v>
      </c>
      <c r="F25" s="54"/>
      <c r="G25" s="55"/>
      <c r="H25" s="56"/>
    </row>
    <row r="26" spans="2:8" ht="15.75">
      <c r="B26" s="63" t="e">
        <f>'Suomen ennätykset'!#REF!</f>
        <v>#REF!</v>
      </c>
      <c r="C26" s="135" t="s">
        <v>47</v>
      </c>
      <c r="D26" s="57" t="str">
        <f>'Suomen ennätykset'!D20</f>
        <v>-</v>
      </c>
      <c r="E26" s="19" t="str">
        <f>'Suomen ennätykset'!B20</f>
        <v>-</v>
      </c>
      <c r="F26" s="54"/>
      <c r="G26" s="55"/>
      <c r="H26" s="56"/>
    </row>
    <row r="27" spans="2:8" ht="15.75">
      <c r="B27" s="138"/>
      <c r="C27" s="135" t="str">
        <f>'Suomen ennätykset'!A31</f>
        <v>Ikäluokka  20 v </v>
      </c>
      <c r="D27" s="57" t="str">
        <f>'Suomen ennätykset'!D35</f>
        <v>-</v>
      </c>
      <c r="E27" s="19" t="str">
        <f>'Suomen ennätykset'!B35</f>
        <v>-</v>
      </c>
      <c r="F27" s="54"/>
      <c r="G27" s="55"/>
      <c r="H27" s="56"/>
    </row>
    <row r="28" spans="2:8" ht="15.75">
      <c r="B28" s="157"/>
      <c r="C28" s="135" t="str">
        <f>'Suomen ennätykset'!A46</f>
        <v>Ikäluokka 50 v </v>
      </c>
      <c r="D28" s="57" t="str">
        <f>'Suomen ennätykset'!D50</f>
        <v>-</v>
      </c>
      <c r="E28" s="19" t="str">
        <f>'Suomen ennätykset'!B50</f>
        <v>-</v>
      </c>
      <c r="F28" s="54"/>
      <c r="G28" s="55"/>
      <c r="H28" s="56"/>
    </row>
    <row r="29" spans="2:8" ht="15.75">
      <c r="B29" s="158"/>
      <c r="C29" s="135" t="str">
        <f>'Suomen ennätykset'!A61</f>
        <v>Ikäluokka  60 v </v>
      </c>
      <c r="D29" s="57" t="str">
        <f>'Suomen ennätykset'!D65</f>
        <v>-</v>
      </c>
      <c r="E29" s="19" t="str">
        <f>'Suomen ennätykset'!B65</f>
        <v>-</v>
      </c>
      <c r="F29" s="54"/>
      <c r="G29" s="55"/>
      <c r="H29" s="56"/>
    </row>
    <row r="33" ht="12.75">
      <c r="B33" t="s">
        <v>92</v>
      </c>
    </row>
  </sheetData>
  <sheetProtection/>
  <protectedRanges>
    <protectedRange sqref="I4:I23" name="Alue2"/>
    <protectedRange sqref="B5:C23 F4:F23 D5:D9" name="Alue1"/>
    <protectedRange sqref="D10:D23" name="Alue1_1"/>
    <protectedRange sqref="B4:D4" name="Alue1_2"/>
    <protectedRange sqref="E4:E23" name="Alue1_3"/>
  </protectedRanges>
  <conditionalFormatting sqref="J4:J23">
    <cfRule type="cellIs" priority="1" dxfId="0" operator="lessThan" stopIfTrue="1">
      <formula>1</formula>
    </cfRule>
  </conditionalFormatting>
  <conditionalFormatting sqref="H4:H23">
    <cfRule type="cellIs" priority="2" dxfId="0" operator="equal" stopIfTrue="1">
      <formula>-1</formula>
    </cfRule>
  </conditionalFormatting>
  <conditionalFormatting sqref="G4:G23">
    <cfRule type="cellIs" priority="3" dxfId="0" operator="lessThanOrEqual" stopIfTrue="1">
      <formula>1</formula>
    </cfRule>
  </conditionalFormatting>
  <conditionalFormatting sqref="F4:F23">
    <cfRule type="cellIs" priority="4" dxfId="5" operator="lessThanOrEqual" stopIfTrue="1">
      <formula>70</formula>
    </cfRule>
    <cfRule type="cellIs" priority="5" dxfId="5" operator="greaterThan" stopIfTrue="1">
      <formula>80</formula>
    </cfRule>
  </conditionalFormatting>
  <conditionalFormatting sqref="E4:E23">
    <cfRule type="cellIs" priority="11" dxfId="4" operator="lessThanOrEqual" stopIfTrue="1">
      <formula>20</formula>
    </cfRule>
    <cfRule type="cellIs" priority="12" dxfId="3" operator="between" stopIfTrue="1">
      <formula>50</formula>
      <formula>60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0"/>
  <dimension ref="A1:O33"/>
  <sheetViews>
    <sheetView showGridLines="0" zoomScalePageLayoutView="0" workbookViewId="0" topLeftCell="A1">
      <selection activeCell="N5" sqref="N5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21.421875" style="0" customWidth="1"/>
    <col min="4" max="4" width="14.7109375" style="0" customWidth="1"/>
    <col min="5" max="5" width="14.8515625" style="0" customWidth="1"/>
    <col min="6" max="6" width="8.421875" style="0" customWidth="1"/>
    <col min="7" max="7" width="7.8515625" style="0" customWidth="1"/>
    <col min="8" max="8" width="9.421875" style="1" customWidth="1"/>
    <col min="9" max="9" width="6.421875" style="0" customWidth="1"/>
    <col min="10" max="10" width="10.00390625" style="2" hidden="1" customWidth="1"/>
  </cols>
  <sheetData>
    <row r="1" spans="1:11" ht="18.75" customHeight="1">
      <c r="A1" s="72" t="s">
        <v>116</v>
      </c>
      <c r="C1" s="3"/>
      <c r="D1" s="3"/>
      <c r="E1" s="3"/>
      <c r="F1" s="3"/>
      <c r="G1" s="15"/>
      <c r="H1" s="5"/>
      <c r="I1" s="5"/>
      <c r="J1" s="14"/>
      <c r="K1" s="5"/>
    </row>
    <row r="2" ht="12.75">
      <c r="H2"/>
    </row>
    <row r="3" spans="1:14" ht="15.75" thickBot="1">
      <c r="A3" s="180" t="s">
        <v>0</v>
      </c>
      <c r="B3" s="181" t="s">
        <v>112</v>
      </c>
      <c r="C3" s="181" t="s">
        <v>109</v>
      </c>
      <c r="D3" s="181" t="s">
        <v>113</v>
      </c>
      <c r="E3" s="182" t="s">
        <v>7</v>
      </c>
      <c r="F3" s="183" t="s">
        <v>3</v>
      </c>
      <c r="G3" s="183" t="s">
        <v>4</v>
      </c>
      <c r="H3" s="183" t="s">
        <v>5</v>
      </c>
      <c r="I3" s="183" t="s">
        <v>2</v>
      </c>
      <c r="J3" s="36" t="s">
        <v>31</v>
      </c>
      <c r="M3" s="69">
        <v>0.05984784996870296</v>
      </c>
      <c r="N3" s="69">
        <f ca="1">RAND()</f>
        <v>0.5314245979014831</v>
      </c>
    </row>
    <row r="4" spans="1:15" ht="15.75" customHeight="1">
      <c r="A4" s="111">
        <f>IF(OR(F4="",I4=""),"",1)</f>
        <v>1</v>
      </c>
      <c r="B4" s="122" t="s">
        <v>166</v>
      </c>
      <c r="C4" s="123" t="s">
        <v>122</v>
      </c>
      <c r="D4" s="174">
        <v>3</v>
      </c>
      <c r="E4" s="169" t="str">
        <f aca="true" ca="1" t="shared" si="0" ref="E4:E23">IF(B4="","",IF(OR(D4="",YEAR(NOW())-D4&gt;1900),"Avoin",IF(YEAR(NOW())-D4&gt;=60,60,IF(YEAR(NOW())-D4&gt;=50,50,IF(YEAR(NOW())-D4&gt;20,"Avoin",IF(YEAR(NOW())-D4&lt;=17,17,20))))))</f>
        <v>Avoin</v>
      </c>
      <c r="F4" s="106">
        <v>64.3</v>
      </c>
      <c r="G4" s="102">
        <v>65</v>
      </c>
      <c r="H4" s="82">
        <v>0.7</v>
      </c>
      <c r="I4" s="203">
        <v>15</v>
      </c>
      <c r="J4" s="38">
        <f aca="true" t="shared" si="1" ref="J4:J18">IF(AND(B4="",F4="",I4=""),-1,IF(I4="",1-(G4/150+M4/100),I4))</f>
        <v>15</v>
      </c>
      <c r="M4" s="44">
        <v>0.014522653077222447</v>
      </c>
      <c r="N4" s="69">
        <f aca="true" ca="1" t="shared" si="2" ref="N4:N23">RAND()</f>
        <v>0.11969755449006714</v>
      </c>
      <c r="O4" s="2"/>
    </row>
    <row r="5" spans="1:15" ht="15.75" customHeight="1">
      <c r="A5" s="112">
        <f aca="true" t="shared" si="3" ref="A5:A23">IF(OR(F5="",I5=""),"",A4+1)</f>
      </c>
      <c r="B5" s="119"/>
      <c r="C5" s="17"/>
      <c r="D5" s="175"/>
      <c r="E5" s="169">
        <f ca="1" t="shared" si="0"/>
      </c>
      <c r="F5" s="107"/>
      <c r="G5" s="102">
        <f aca="true" t="shared" si="4" ref="G5:G19">IF(AND(B5="",F5=""),1,IF(F5="",0,CEILING(F5*0.666666,2.5)))</f>
        <v>1</v>
      </c>
      <c r="H5" s="82">
        <f aca="true" t="shared" si="5" ref="H5:H19">IF(F5="",-1,-(F5*0.666666)+G5)</f>
        <v>-1</v>
      </c>
      <c r="I5" s="93"/>
      <c r="J5" s="16">
        <f t="shared" si="1"/>
        <v>-1</v>
      </c>
      <c r="M5" s="44">
        <v>0.581973974200197</v>
      </c>
      <c r="N5" s="69">
        <f ca="1" t="shared" si="2"/>
        <v>0.946425594674859</v>
      </c>
      <c r="O5" s="2"/>
    </row>
    <row r="6" spans="1:15" ht="15.75" customHeight="1">
      <c r="A6" s="112">
        <f t="shared" si="3"/>
      </c>
      <c r="B6" s="119"/>
      <c r="C6" s="17"/>
      <c r="D6" s="172"/>
      <c r="E6" s="169">
        <f ca="1" t="shared" si="0"/>
      </c>
      <c r="F6" s="107"/>
      <c r="G6" s="102">
        <f t="shared" si="4"/>
        <v>1</v>
      </c>
      <c r="H6" s="82">
        <f t="shared" si="5"/>
        <v>-1</v>
      </c>
      <c r="I6" s="92"/>
      <c r="J6" s="16">
        <f t="shared" si="1"/>
        <v>-1</v>
      </c>
      <c r="M6" s="44">
        <v>0.4030347422640532</v>
      </c>
      <c r="N6" s="69">
        <f ca="1" t="shared" si="2"/>
        <v>0.7928106033670136</v>
      </c>
      <c r="O6" s="2"/>
    </row>
    <row r="7" spans="1:14" ht="15.75" customHeight="1">
      <c r="A7" s="112">
        <f t="shared" si="3"/>
      </c>
      <c r="B7" s="119"/>
      <c r="C7" s="17"/>
      <c r="D7" s="172"/>
      <c r="E7" s="169">
        <f ca="1" t="shared" si="0"/>
      </c>
      <c r="F7" s="107"/>
      <c r="G7" s="102">
        <f t="shared" si="4"/>
        <v>1</v>
      </c>
      <c r="H7" s="82">
        <f t="shared" si="5"/>
        <v>-1</v>
      </c>
      <c r="I7" s="92"/>
      <c r="J7" s="16">
        <f t="shared" si="1"/>
        <v>-1</v>
      </c>
      <c r="M7" s="44">
        <v>0.03438830369899604</v>
      </c>
      <c r="N7" s="69">
        <f ca="1" t="shared" si="2"/>
        <v>0.5203235861403889</v>
      </c>
    </row>
    <row r="8" spans="1:14" ht="15.75" customHeight="1">
      <c r="A8" s="112">
        <f t="shared" si="3"/>
      </c>
      <c r="B8" s="119"/>
      <c r="C8" s="17"/>
      <c r="D8" s="172"/>
      <c r="E8" s="169">
        <f ca="1" t="shared" si="0"/>
      </c>
      <c r="F8" s="107"/>
      <c r="G8" s="102">
        <f t="shared" si="4"/>
        <v>1</v>
      </c>
      <c r="H8" s="82">
        <f t="shared" si="5"/>
        <v>-1</v>
      </c>
      <c r="I8" s="92"/>
      <c r="J8" s="16">
        <f t="shared" si="1"/>
        <v>-1</v>
      </c>
      <c r="M8" s="44">
        <v>0.03011865231051747</v>
      </c>
      <c r="N8" s="69">
        <f ca="1" t="shared" si="2"/>
        <v>0.3402299992297302</v>
      </c>
    </row>
    <row r="9" spans="1:14" ht="15.75" customHeight="1">
      <c r="A9" s="112">
        <f t="shared" si="3"/>
      </c>
      <c r="B9" s="119"/>
      <c r="C9" s="17"/>
      <c r="D9" s="172"/>
      <c r="E9" s="169">
        <f ca="1" t="shared" si="0"/>
      </c>
      <c r="F9" s="107"/>
      <c r="G9" s="102">
        <f t="shared" si="4"/>
        <v>1</v>
      </c>
      <c r="H9" s="82">
        <f t="shared" si="5"/>
        <v>-1</v>
      </c>
      <c r="I9" s="93"/>
      <c r="J9" s="16">
        <f t="shared" si="1"/>
        <v>-1</v>
      </c>
      <c r="M9" s="44">
        <v>0.5374490268110714</v>
      </c>
      <c r="N9" s="69">
        <f ca="1" t="shared" si="2"/>
        <v>0.16005317298117117</v>
      </c>
    </row>
    <row r="10" spans="1:14" ht="15.75" customHeight="1">
      <c r="A10" s="112">
        <f t="shared" si="3"/>
      </c>
      <c r="B10" s="119"/>
      <c r="C10" s="17"/>
      <c r="D10" s="172"/>
      <c r="E10" s="169">
        <f ca="1" t="shared" si="0"/>
      </c>
      <c r="F10" s="107"/>
      <c r="G10" s="102">
        <f t="shared" si="4"/>
        <v>1</v>
      </c>
      <c r="H10" s="82">
        <f t="shared" si="5"/>
        <v>-1</v>
      </c>
      <c r="I10" s="93"/>
      <c r="J10" s="16">
        <f t="shared" si="1"/>
        <v>-1</v>
      </c>
      <c r="M10" s="44">
        <v>0.3782689610421013</v>
      </c>
      <c r="N10" s="69">
        <f ca="1" t="shared" si="2"/>
        <v>0.4124641480777612</v>
      </c>
    </row>
    <row r="11" spans="1:14" ht="15.75" customHeight="1">
      <c r="A11" s="112">
        <f t="shared" si="3"/>
      </c>
      <c r="B11" s="119"/>
      <c r="C11" s="17"/>
      <c r="D11" s="172"/>
      <c r="E11" s="169">
        <f ca="1" t="shared" si="0"/>
      </c>
      <c r="F11" s="107"/>
      <c r="G11" s="102">
        <f t="shared" si="4"/>
        <v>1</v>
      </c>
      <c r="H11" s="82">
        <f t="shared" si="5"/>
        <v>-1</v>
      </c>
      <c r="I11" s="93"/>
      <c r="J11" s="16">
        <f t="shared" si="1"/>
        <v>-1</v>
      </c>
      <c r="M11" s="44">
        <v>0.5872129171784488</v>
      </c>
      <c r="N11" s="69">
        <f ca="1" t="shared" si="2"/>
        <v>0.18267741435544183</v>
      </c>
    </row>
    <row r="12" spans="1:14" ht="15.75" customHeight="1">
      <c r="A12" s="112">
        <f t="shared" si="3"/>
      </c>
      <c r="B12" s="119"/>
      <c r="C12" s="17"/>
      <c r="D12" s="172"/>
      <c r="E12" s="169">
        <f ca="1" t="shared" si="0"/>
      </c>
      <c r="F12" s="107"/>
      <c r="G12" s="102">
        <f t="shared" si="4"/>
        <v>1</v>
      </c>
      <c r="H12" s="82">
        <f t="shared" si="5"/>
        <v>-1</v>
      </c>
      <c r="I12" s="93"/>
      <c r="J12" s="16">
        <f t="shared" si="1"/>
        <v>-1</v>
      </c>
      <c r="M12" s="44">
        <v>0.29833494258100757</v>
      </c>
      <c r="N12" s="69">
        <f ca="1" t="shared" si="2"/>
        <v>0.5629306611672912</v>
      </c>
    </row>
    <row r="13" spans="1:14" ht="15.75" customHeight="1">
      <c r="A13" s="112">
        <f t="shared" si="3"/>
      </c>
      <c r="B13" s="119"/>
      <c r="C13" s="17"/>
      <c r="D13" s="172"/>
      <c r="E13" s="169">
        <f ca="1" t="shared" si="0"/>
      </c>
      <c r="F13" s="107"/>
      <c r="G13" s="102">
        <f t="shared" si="4"/>
        <v>1</v>
      </c>
      <c r="H13" s="82">
        <f t="shared" si="5"/>
        <v>-1</v>
      </c>
      <c r="I13" s="93"/>
      <c r="J13" s="16">
        <f t="shared" si="1"/>
        <v>-1</v>
      </c>
      <c r="M13" s="44">
        <v>0.1167720324478152</v>
      </c>
      <c r="N13" s="69">
        <f ca="1" t="shared" si="2"/>
        <v>0.25632166062066464</v>
      </c>
    </row>
    <row r="14" spans="1:14" ht="15.75" customHeight="1">
      <c r="A14" s="112">
        <f t="shared" si="3"/>
      </c>
      <c r="B14" s="119"/>
      <c r="C14" s="17"/>
      <c r="D14" s="172"/>
      <c r="E14" s="169">
        <f ca="1" t="shared" si="0"/>
      </c>
      <c r="F14" s="107"/>
      <c r="G14" s="102">
        <f t="shared" si="4"/>
        <v>1</v>
      </c>
      <c r="H14" s="82">
        <f t="shared" si="5"/>
        <v>-1</v>
      </c>
      <c r="I14" s="92"/>
      <c r="J14" s="16">
        <f t="shared" si="1"/>
        <v>-1</v>
      </c>
      <c r="M14" s="44">
        <v>0.7264663373903864</v>
      </c>
      <c r="N14" s="69">
        <f ca="1" t="shared" si="2"/>
        <v>0.12080080546206806</v>
      </c>
    </row>
    <row r="15" spans="1:14" ht="15.75" customHeight="1">
      <c r="A15" s="112">
        <f t="shared" si="3"/>
      </c>
      <c r="B15" s="119"/>
      <c r="C15" s="17"/>
      <c r="D15" s="172"/>
      <c r="E15" s="169">
        <f ca="1" t="shared" si="0"/>
      </c>
      <c r="F15" s="107"/>
      <c r="G15" s="102">
        <f t="shared" si="4"/>
        <v>1</v>
      </c>
      <c r="H15" s="82">
        <f t="shared" si="5"/>
        <v>-1</v>
      </c>
      <c r="I15" s="93"/>
      <c r="J15" s="16">
        <f t="shared" si="1"/>
        <v>-1</v>
      </c>
      <c r="M15" s="44">
        <v>0.24133816370161298</v>
      </c>
      <c r="N15" s="69">
        <f ca="1" t="shared" si="2"/>
        <v>0.9794069795623161</v>
      </c>
    </row>
    <row r="16" spans="1:14" ht="15.75" customHeight="1">
      <c r="A16" s="112">
        <f t="shared" si="3"/>
      </c>
      <c r="B16" s="119"/>
      <c r="C16" s="17"/>
      <c r="D16" s="172"/>
      <c r="E16" s="169">
        <f ca="1" t="shared" si="0"/>
      </c>
      <c r="F16" s="107"/>
      <c r="G16" s="102">
        <f t="shared" si="4"/>
        <v>1</v>
      </c>
      <c r="H16" s="82">
        <f t="shared" si="5"/>
        <v>-1</v>
      </c>
      <c r="I16" s="92"/>
      <c r="J16" s="16">
        <f t="shared" si="1"/>
        <v>-1</v>
      </c>
      <c r="M16" s="44">
        <v>0.7794810024405932</v>
      </c>
      <c r="N16" s="69">
        <f ca="1" t="shared" si="2"/>
        <v>0.9139734828914682</v>
      </c>
    </row>
    <row r="17" spans="1:14" ht="15.75" customHeight="1">
      <c r="A17" s="112">
        <f t="shared" si="3"/>
      </c>
      <c r="B17" s="119"/>
      <c r="C17" s="17"/>
      <c r="D17" s="172"/>
      <c r="E17" s="169">
        <f ca="1" t="shared" si="0"/>
      </c>
      <c r="F17" s="107"/>
      <c r="G17" s="102">
        <f t="shared" si="4"/>
        <v>1</v>
      </c>
      <c r="H17" s="82">
        <f t="shared" si="5"/>
        <v>-1</v>
      </c>
      <c r="I17" s="92"/>
      <c r="J17" s="16">
        <f t="shared" si="1"/>
        <v>-1</v>
      </c>
      <c r="K17" s="2"/>
      <c r="M17" s="44">
        <v>0.14535587109141979</v>
      </c>
      <c r="N17" s="69">
        <f ca="1" t="shared" si="2"/>
        <v>0.9644019208406769</v>
      </c>
    </row>
    <row r="18" spans="1:14" ht="15.75" customHeight="1">
      <c r="A18" s="112">
        <f t="shared" si="3"/>
      </c>
      <c r="B18" s="119"/>
      <c r="C18" s="17"/>
      <c r="D18" s="172"/>
      <c r="E18" s="169">
        <f ca="1" t="shared" si="0"/>
      </c>
      <c r="F18" s="107"/>
      <c r="G18" s="102">
        <f t="shared" si="4"/>
        <v>1</v>
      </c>
      <c r="H18" s="82">
        <f t="shared" si="5"/>
        <v>-1</v>
      </c>
      <c r="I18" s="92"/>
      <c r="J18" s="16">
        <f t="shared" si="1"/>
        <v>-1</v>
      </c>
      <c r="K18" s="2"/>
      <c r="M18" s="44">
        <v>0.5424695459231588</v>
      </c>
      <c r="N18" s="69">
        <f ca="1" t="shared" si="2"/>
        <v>0.44750526953385217</v>
      </c>
    </row>
    <row r="19" spans="1:14" ht="15.75" customHeight="1">
      <c r="A19" s="112">
        <f t="shared" si="3"/>
      </c>
      <c r="B19" s="119"/>
      <c r="C19" s="17"/>
      <c r="D19" s="172"/>
      <c r="E19" s="169">
        <f ca="1" t="shared" si="0"/>
      </c>
      <c r="F19" s="107"/>
      <c r="G19" s="102">
        <f t="shared" si="4"/>
        <v>1</v>
      </c>
      <c r="H19" s="82">
        <f t="shared" si="5"/>
        <v>-1</v>
      </c>
      <c r="I19" s="92"/>
      <c r="J19" s="16">
        <f>IF(AND(B19="",F19="",I19=""),-1,IF(I19="",1-(G19/150+M16/100),I19))</f>
        <v>-1</v>
      </c>
      <c r="K19" s="2"/>
      <c r="M19" s="44">
        <v>0.29437607121176157</v>
      </c>
      <c r="N19" s="69">
        <f ca="1" t="shared" si="2"/>
        <v>0.9078707760391762</v>
      </c>
    </row>
    <row r="20" spans="1:14" ht="16.5" customHeight="1">
      <c r="A20" s="112">
        <f t="shared" si="3"/>
      </c>
      <c r="B20" s="119"/>
      <c r="C20" s="17"/>
      <c r="D20" s="175"/>
      <c r="E20" s="169">
        <f ca="1" t="shared" si="0"/>
      </c>
      <c r="F20" s="107"/>
      <c r="G20" s="102"/>
      <c r="H20" s="82"/>
      <c r="I20" s="92"/>
      <c r="J20" s="16">
        <f>IF(AND(B20="",F20="",I20=""),-1,IF(I20="",1-(G20/150+M20/100),I20))</f>
        <v>-1</v>
      </c>
      <c r="M20" s="44">
        <v>0.16476636332593708</v>
      </c>
      <c r="N20" s="69">
        <f ca="1" t="shared" si="2"/>
        <v>0.7184020790563791</v>
      </c>
    </row>
    <row r="21" spans="1:14" ht="16.5" customHeight="1">
      <c r="A21" s="112">
        <f t="shared" si="3"/>
      </c>
      <c r="B21" s="119"/>
      <c r="C21" s="17"/>
      <c r="D21" s="175"/>
      <c r="E21" s="169">
        <f ca="1" t="shared" si="0"/>
      </c>
      <c r="F21" s="107"/>
      <c r="G21" s="102"/>
      <c r="H21" s="82"/>
      <c r="I21" s="188"/>
      <c r="J21" s="16">
        <f>IF(AND(B21="",F21="",I21=""),-1,IF(I21="",1-(G21/150+M21/100),I21))</f>
        <v>-1</v>
      </c>
      <c r="M21" s="44">
        <v>0.5908112057022843</v>
      </c>
      <c r="N21" s="69">
        <f ca="1" t="shared" si="2"/>
        <v>0.8210441431961997</v>
      </c>
    </row>
    <row r="22" spans="1:14" ht="16.5" customHeight="1">
      <c r="A22" s="112">
        <f t="shared" si="3"/>
      </c>
      <c r="B22" s="119"/>
      <c r="C22" s="17"/>
      <c r="D22" s="175"/>
      <c r="E22" s="169">
        <f ca="1" t="shared" si="0"/>
      </c>
      <c r="F22" s="107"/>
      <c r="G22" s="102"/>
      <c r="H22" s="82"/>
      <c r="I22" s="92"/>
      <c r="J22" s="16">
        <f>IF(AND(B22="",F22="",I22=""),-1,IF(I22="",1-(G22/150+M22/100),I22))</f>
        <v>-1</v>
      </c>
      <c r="M22" s="44">
        <v>0.242285402912229</v>
      </c>
      <c r="N22" s="69">
        <f ca="1" t="shared" si="2"/>
        <v>0.45823219073796906</v>
      </c>
    </row>
    <row r="23" spans="1:14" ht="16.5" customHeight="1" thickBot="1">
      <c r="A23" s="112">
        <f t="shared" si="3"/>
      </c>
      <c r="B23" s="120"/>
      <c r="C23" s="121"/>
      <c r="D23" s="198"/>
      <c r="E23" s="169">
        <f ca="1" t="shared" si="0"/>
      </c>
      <c r="F23" s="108"/>
      <c r="G23" s="102"/>
      <c r="H23" s="82"/>
      <c r="I23" s="94"/>
      <c r="J23" s="41">
        <f>IF(AND(B23="",F23="",I23=""),-1,IF(I23="",1-(G23/150+M23/100),I23))</f>
        <v>-1</v>
      </c>
      <c r="M23" s="44">
        <v>0.5931548958009705</v>
      </c>
      <c r="N23" s="69">
        <f ca="1" t="shared" si="2"/>
        <v>0.12147561624294967</v>
      </c>
    </row>
    <row r="24" ht="16.5" customHeight="1"/>
    <row r="25" spans="2:8" ht="15.75">
      <c r="B25" s="62"/>
      <c r="C25" s="135"/>
      <c r="D25" s="57"/>
      <c r="E25" s="19"/>
      <c r="F25" s="54"/>
      <c r="G25" s="55"/>
      <c r="H25" s="56"/>
    </row>
    <row r="26" spans="2:8" ht="15.75">
      <c r="B26" s="63"/>
      <c r="C26" s="135"/>
      <c r="D26" s="57"/>
      <c r="E26" s="19"/>
      <c r="F26" s="54"/>
      <c r="G26" s="55"/>
      <c r="H26" s="56"/>
    </row>
    <row r="27" spans="2:8" ht="15.75">
      <c r="B27" s="138"/>
      <c r="C27" s="135"/>
      <c r="D27" s="57"/>
      <c r="E27" s="19"/>
      <c r="F27" s="54"/>
      <c r="G27" s="55"/>
      <c r="H27" s="56"/>
    </row>
    <row r="28" spans="2:8" ht="15.75">
      <c r="B28" s="157"/>
      <c r="C28" s="135"/>
      <c r="D28" s="57"/>
      <c r="E28" s="19"/>
      <c r="F28" s="54"/>
      <c r="G28" s="55"/>
      <c r="H28" s="56"/>
    </row>
    <row r="29" spans="2:8" ht="15.75">
      <c r="B29" s="158"/>
      <c r="C29" s="135"/>
      <c r="D29" s="57"/>
      <c r="E29" s="19"/>
      <c r="F29" s="54"/>
      <c r="G29" s="55"/>
      <c r="H29" s="56"/>
    </row>
    <row r="33" ht="12.75">
      <c r="B33" t="s">
        <v>92</v>
      </c>
    </row>
  </sheetData>
  <sheetProtection/>
  <protectedRanges>
    <protectedRange sqref="I4:I23" name="Alue2"/>
    <protectedRange sqref="B4:C23 F4:F23 D4:D9" name="Alue1"/>
    <protectedRange sqref="D10:D23" name="Alue1_1"/>
    <protectedRange sqref="E4:E23" name="Alue1_2"/>
  </protectedRanges>
  <conditionalFormatting sqref="J4:J23">
    <cfRule type="cellIs" priority="1" dxfId="0" operator="lessThan" stopIfTrue="1">
      <formula>1</formula>
    </cfRule>
  </conditionalFormatting>
  <conditionalFormatting sqref="H4:H23">
    <cfRule type="cellIs" priority="2" dxfId="0" operator="equal" stopIfTrue="1">
      <formula>-1</formula>
    </cfRule>
  </conditionalFormatting>
  <conditionalFormatting sqref="G4:G23">
    <cfRule type="cellIs" priority="3" dxfId="0" operator="lessThanOrEqual" stopIfTrue="1">
      <formula>1</formula>
    </cfRule>
  </conditionalFormatting>
  <conditionalFormatting sqref="F4:F23">
    <cfRule type="cellIs" priority="4" dxfId="5" operator="lessThanOrEqual" stopIfTrue="1">
      <formula>80</formula>
    </cfRule>
  </conditionalFormatting>
  <conditionalFormatting sqref="E4:E23">
    <cfRule type="cellIs" priority="9" dxfId="4" operator="lessThanOrEqual" stopIfTrue="1">
      <formula>20</formula>
    </cfRule>
    <cfRule type="cellIs" priority="10" dxfId="3" operator="between" stopIfTrue="1">
      <formula>50</formula>
      <formula>60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3"/>
  <dimension ref="A1:O33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.140625" style="27" customWidth="1"/>
    <col min="2" max="2" width="40.7109375" style="27" customWidth="1"/>
    <col min="3" max="3" width="21.421875" style="27" customWidth="1"/>
    <col min="4" max="4" width="8.8515625" style="27" customWidth="1"/>
    <col min="5" max="5" width="14.8515625" style="27" customWidth="1"/>
    <col min="6" max="6" width="8.421875" style="27" customWidth="1"/>
    <col min="7" max="7" width="7.8515625" style="27" customWidth="1"/>
    <col min="8" max="8" width="9.421875" style="27" customWidth="1"/>
    <col min="9" max="9" width="6.421875" style="27" customWidth="1"/>
    <col min="10" max="10" width="10.00390625" style="32" hidden="1" customWidth="1"/>
    <col min="11" max="16384" width="9.140625" style="27" customWidth="1"/>
  </cols>
  <sheetData>
    <row r="1" spans="1:11" ht="18.75" customHeight="1">
      <c r="A1" s="74" t="s">
        <v>114</v>
      </c>
      <c r="C1" s="29"/>
      <c r="D1" s="29"/>
      <c r="E1" s="29"/>
      <c r="F1" s="29"/>
      <c r="G1" s="30"/>
      <c r="H1" s="28"/>
      <c r="I1" s="28"/>
      <c r="J1" s="31"/>
      <c r="K1" s="28"/>
    </row>
    <row r="3" spans="1:14" ht="15">
      <c r="A3" s="184" t="s">
        <v>0</v>
      </c>
      <c r="B3" s="185" t="s">
        <v>112</v>
      </c>
      <c r="C3" s="185" t="s">
        <v>109</v>
      </c>
      <c r="D3" s="181" t="s">
        <v>113</v>
      </c>
      <c r="E3" s="186" t="s">
        <v>7</v>
      </c>
      <c r="F3" s="187" t="s">
        <v>3</v>
      </c>
      <c r="G3" s="187" t="s">
        <v>4</v>
      </c>
      <c r="H3" s="187" t="s">
        <v>5</v>
      </c>
      <c r="I3" s="187" t="s">
        <v>2</v>
      </c>
      <c r="J3" s="37" t="s">
        <v>31</v>
      </c>
      <c r="M3" s="71">
        <v>0.33648813825164686</v>
      </c>
      <c r="N3" s="71">
        <f ca="1">RAND()</f>
        <v>0.6645564742984538</v>
      </c>
    </row>
    <row r="4" spans="1:15" ht="15.75">
      <c r="A4" s="115"/>
      <c r="B4" s="126"/>
      <c r="C4" s="33"/>
      <c r="D4" s="179"/>
      <c r="E4" s="170">
        <f aca="true" ca="1" t="shared" si="0" ref="E4:E22">IF(B4="","",IF(OR(D4="",YEAR(NOW())-D4&gt;1900),"Avoin",IF(YEAR(NOW())-D4&gt;=60,60,IF(YEAR(NOW())-D4&gt;=50,50,IF(YEAR(NOW())-D4&gt;20,"Avoin",IF(YEAR(NOW())-D4&lt;=17,17,20))))))</f>
      </c>
      <c r="F4" s="107"/>
      <c r="G4" s="101">
        <f aca="true" t="shared" si="1" ref="G4:G22">IF(AND(B4="",F4=""),1,IF(F4="",0,CEILING(F4,2.5)))</f>
        <v>1</v>
      </c>
      <c r="H4" s="84">
        <f aca="true" t="shared" si="2" ref="H4:H22">IF(F4="",-1,G4-F4)</f>
        <v>-1</v>
      </c>
      <c r="I4" s="90"/>
      <c r="J4" s="34">
        <f aca="true" t="shared" si="3" ref="J4:J21">IF(AND(B4="",F4="",I4=""),-1,IF(I4="",1-(G4/150+M4/100),I4))</f>
        <v>-1</v>
      </c>
      <c r="M4" s="44">
        <v>0.9339831976740507</v>
      </c>
      <c r="N4" s="71">
        <f aca="true" ca="1" t="shared" si="4" ref="N4:N22">RAND()</f>
        <v>0.6568278632603937</v>
      </c>
      <c r="O4" s="32"/>
    </row>
    <row r="5" spans="1:15" ht="15.75">
      <c r="A5" s="115"/>
      <c r="B5" s="126"/>
      <c r="C5" s="33"/>
      <c r="D5" s="179"/>
      <c r="E5" s="170">
        <f ca="1" t="shared" si="0"/>
      </c>
      <c r="F5" s="107"/>
      <c r="G5" s="101">
        <f t="shared" si="1"/>
        <v>1</v>
      </c>
      <c r="H5" s="84">
        <f t="shared" si="2"/>
        <v>-1</v>
      </c>
      <c r="I5" s="90"/>
      <c r="J5" s="34">
        <f t="shared" si="3"/>
        <v>-1</v>
      </c>
      <c r="M5" s="44">
        <v>0.37236070808862287</v>
      </c>
      <c r="N5" s="71">
        <f ca="1" t="shared" si="4"/>
        <v>0.08513096450721769</v>
      </c>
      <c r="O5" s="32"/>
    </row>
    <row r="6" spans="1:14" ht="15.75">
      <c r="A6" s="115">
        <f>IF(OR(F6="",I6=""),"",A5+1)</f>
      </c>
      <c r="B6" s="126"/>
      <c r="C6" s="33"/>
      <c r="D6" s="179"/>
      <c r="E6" s="170">
        <f ca="1" t="shared" si="0"/>
      </c>
      <c r="F6" s="107"/>
      <c r="G6" s="101">
        <f t="shared" si="1"/>
        <v>1</v>
      </c>
      <c r="H6" s="84">
        <f t="shared" si="2"/>
        <v>-1</v>
      </c>
      <c r="I6" s="90"/>
      <c r="J6" s="34">
        <f t="shared" si="3"/>
        <v>-1</v>
      </c>
      <c r="M6" s="44">
        <v>0.9339831976740507</v>
      </c>
      <c r="N6" s="71">
        <f ca="1" t="shared" si="4"/>
        <v>0.07934444901199789</v>
      </c>
    </row>
    <row r="7" spans="1:14" ht="15.75">
      <c r="A7" s="115">
        <f>IF(OR(F7="",I7=""),"",A6+1)</f>
      </c>
      <c r="B7" s="126"/>
      <c r="C7" s="33"/>
      <c r="D7" s="179"/>
      <c r="E7" s="170">
        <f ca="1" t="shared" si="0"/>
      </c>
      <c r="F7" s="107"/>
      <c r="G7" s="101">
        <f t="shared" si="1"/>
        <v>1</v>
      </c>
      <c r="H7" s="84">
        <f t="shared" si="2"/>
        <v>-1</v>
      </c>
      <c r="I7" s="90"/>
      <c r="J7" s="34">
        <f t="shared" si="3"/>
        <v>-1</v>
      </c>
      <c r="M7" s="44">
        <v>0.37102227958733297</v>
      </c>
      <c r="N7" s="71">
        <f ca="1" t="shared" si="4"/>
        <v>0.3735958565212876</v>
      </c>
    </row>
    <row r="8" spans="1:14" ht="15.75">
      <c r="A8" s="115">
        <f aca="true" t="shared" si="5" ref="A8:A21">IF(OR(F8="",I8=""),"",A7+1)</f>
      </c>
      <c r="B8" s="126"/>
      <c r="C8" s="33"/>
      <c r="D8" s="179"/>
      <c r="E8" s="170">
        <f ca="1" t="shared" si="0"/>
      </c>
      <c r="F8" s="107"/>
      <c r="G8" s="101">
        <f t="shared" si="1"/>
        <v>1</v>
      </c>
      <c r="H8" s="84">
        <f t="shared" si="2"/>
        <v>-1</v>
      </c>
      <c r="I8" s="90"/>
      <c r="J8" s="34">
        <f t="shared" si="3"/>
        <v>-1</v>
      </c>
      <c r="M8" s="44">
        <v>0.9339831976740507</v>
      </c>
      <c r="N8" s="71">
        <f ca="1" t="shared" si="4"/>
        <v>0.17175746660001578</v>
      </c>
    </row>
    <row r="9" spans="1:14" ht="15.75">
      <c r="A9" s="115">
        <f t="shared" si="5"/>
      </c>
      <c r="B9" s="126"/>
      <c r="C9" s="33"/>
      <c r="D9" s="172"/>
      <c r="E9" s="170">
        <f ca="1" t="shared" si="0"/>
      </c>
      <c r="F9" s="107"/>
      <c r="G9" s="101">
        <f t="shared" si="1"/>
        <v>1</v>
      </c>
      <c r="H9" s="84">
        <f t="shared" si="2"/>
        <v>-1</v>
      </c>
      <c r="I9" s="90"/>
      <c r="J9" s="34">
        <f t="shared" si="3"/>
        <v>-1</v>
      </c>
      <c r="M9" s="44">
        <v>0.7519676021251707</v>
      </c>
      <c r="N9" s="71">
        <f ca="1" t="shared" si="4"/>
        <v>0.6949270291394553</v>
      </c>
    </row>
    <row r="10" spans="1:14" ht="15.75">
      <c r="A10" s="115">
        <f t="shared" si="5"/>
      </c>
      <c r="B10" s="126"/>
      <c r="C10" s="33"/>
      <c r="D10" s="172"/>
      <c r="E10" s="170">
        <f ca="1" t="shared" si="0"/>
      </c>
      <c r="F10" s="107"/>
      <c r="G10" s="101">
        <f t="shared" si="1"/>
        <v>1</v>
      </c>
      <c r="H10" s="84">
        <f t="shared" si="2"/>
        <v>-1</v>
      </c>
      <c r="I10" s="90"/>
      <c r="J10" s="34">
        <f t="shared" si="3"/>
        <v>-1</v>
      </c>
      <c r="M10" s="44">
        <v>0.44332003576571566</v>
      </c>
      <c r="N10" s="71">
        <f ca="1" t="shared" si="4"/>
        <v>0.9425423162002773</v>
      </c>
    </row>
    <row r="11" spans="1:14" ht="15.75">
      <c r="A11" s="115">
        <f t="shared" si="5"/>
      </c>
      <c r="B11" s="126"/>
      <c r="C11" s="33"/>
      <c r="D11" s="172"/>
      <c r="E11" s="170">
        <f ca="1" t="shared" si="0"/>
      </c>
      <c r="F11" s="107"/>
      <c r="G11" s="101">
        <f t="shared" si="1"/>
        <v>1</v>
      </c>
      <c r="H11" s="84">
        <f t="shared" si="2"/>
        <v>-1</v>
      </c>
      <c r="I11" s="90"/>
      <c r="J11" s="34">
        <f t="shared" si="3"/>
        <v>-1</v>
      </c>
      <c r="M11" s="44">
        <v>0.9037967012203252</v>
      </c>
      <c r="N11" s="71">
        <f ca="1" t="shared" si="4"/>
        <v>0.44848624229770484</v>
      </c>
    </row>
    <row r="12" spans="1:14" ht="15.75">
      <c r="A12" s="115">
        <f t="shared" si="5"/>
      </c>
      <c r="B12" s="126"/>
      <c r="C12" s="33"/>
      <c r="D12" s="172"/>
      <c r="E12" s="170">
        <f ca="1" t="shared" si="0"/>
      </c>
      <c r="F12" s="107"/>
      <c r="G12" s="101">
        <f t="shared" si="1"/>
        <v>1</v>
      </c>
      <c r="H12" s="84">
        <f t="shared" si="2"/>
        <v>-1</v>
      </c>
      <c r="I12" s="90"/>
      <c r="J12" s="34">
        <f t="shared" si="3"/>
        <v>-1</v>
      </c>
      <c r="M12" s="44">
        <v>0.18281373933862888</v>
      </c>
      <c r="N12" s="71">
        <f ca="1" t="shared" si="4"/>
        <v>0.5150975771251202</v>
      </c>
    </row>
    <row r="13" spans="1:14" ht="15.75">
      <c r="A13" s="115">
        <f t="shared" si="5"/>
      </c>
      <c r="B13" s="126"/>
      <c r="C13" s="33"/>
      <c r="D13" s="172"/>
      <c r="E13" s="170">
        <f ca="1" t="shared" si="0"/>
      </c>
      <c r="F13" s="107"/>
      <c r="G13" s="101">
        <f t="shared" si="1"/>
        <v>1</v>
      </c>
      <c r="H13" s="84">
        <f t="shared" si="2"/>
        <v>-1</v>
      </c>
      <c r="I13" s="90"/>
      <c r="J13" s="34">
        <f t="shared" si="3"/>
        <v>-1</v>
      </c>
      <c r="M13" s="44">
        <v>0.5804186338510648</v>
      </c>
      <c r="N13" s="71">
        <f ca="1" t="shared" si="4"/>
        <v>0.7042938616886262</v>
      </c>
    </row>
    <row r="14" spans="1:14" ht="15.75">
      <c r="A14" s="115">
        <f t="shared" si="5"/>
      </c>
      <c r="B14" s="126"/>
      <c r="C14" s="33"/>
      <c r="D14" s="172"/>
      <c r="E14" s="170">
        <f ca="1" t="shared" si="0"/>
      </c>
      <c r="F14" s="107"/>
      <c r="G14" s="101">
        <f t="shared" si="1"/>
        <v>1</v>
      </c>
      <c r="H14" s="84">
        <f t="shared" si="2"/>
        <v>-1</v>
      </c>
      <c r="I14" s="90"/>
      <c r="J14" s="34">
        <f t="shared" si="3"/>
        <v>-1</v>
      </c>
      <c r="M14" s="44">
        <v>0.5564779249447549</v>
      </c>
      <c r="N14" s="71">
        <f ca="1" t="shared" si="4"/>
        <v>0.2876996694775469</v>
      </c>
    </row>
    <row r="15" spans="1:14" ht="15.75">
      <c r="A15" s="115">
        <f t="shared" si="5"/>
      </c>
      <c r="B15" s="126"/>
      <c r="C15" s="33"/>
      <c r="D15" s="172"/>
      <c r="E15" s="170">
        <f ca="1" t="shared" si="0"/>
      </c>
      <c r="F15" s="107"/>
      <c r="G15" s="101">
        <f t="shared" si="1"/>
        <v>1</v>
      </c>
      <c r="H15" s="84">
        <f t="shared" si="2"/>
        <v>-1</v>
      </c>
      <c r="I15" s="90"/>
      <c r="J15" s="34">
        <f t="shared" si="3"/>
        <v>-1</v>
      </c>
      <c r="M15" s="44">
        <v>0.562150965313128</v>
      </c>
      <c r="N15" s="71">
        <f ca="1" t="shared" si="4"/>
        <v>0.8652026547783689</v>
      </c>
    </row>
    <row r="16" spans="1:14" ht="15.75">
      <c r="A16" s="115">
        <f t="shared" si="5"/>
      </c>
      <c r="B16" s="126"/>
      <c r="C16" s="33"/>
      <c r="D16" s="172"/>
      <c r="E16" s="170">
        <f ca="1" t="shared" si="0"/>
      </c>
      <c r="F16" s="107"/>
      <c r="G16" s="101">
        <f t="shared" si="1"/>
        <v>1</v>
      </c>
      <c r="H16" s="84">
        <f t="shared" si="2"/>
        <v>-1</v>
      </c>
      <c r="I16" s="90"/>
      <c r="J16" s="34">
        <f t="shared" si="3"/>
        <v>-1</v>
      </c>
      <c r="M16" s="44">
        <v>0.2570768430830139</v>
      </c>
      <c r="N16" s="71">
        <f ca="1" t="shared" si="4"/>
        <v>0.3972707925468223</v>
      </c>
    </row>
    <row r="17" spans="1:14" ht="15.75">
      <c r="A17" s="115">
        <f t="shared" si="5"/>
      </c>
      <c r="B17" s="126"/>
      <c r="C17" s="33"/>
      <c r="D17" s="172"/>
      <c r="E17" s="170">
        <f ca="1" t="shared" si="0"/>
      </c>
      <c r="F17" s="107"/>
      <c r="G17" s="101">
        <f t="shared" si="1"/>
        <v>1</v>
      </c>
      <c r="H17" s="84">
        <f t="shared" si="2"/>
        <v>-1</v>
      </c>
      <c r="I17" s="90"/>
      <c r="J17" s="34">
        <f t="shared" si="3"/>
        <v>-1</v>
      </c>
      <c r="M17" s="44">
        <v>0.44558715109292435</v>
      </c>
      <c r="N17" s="71">
        <f ca="1" t="shared" si="4"/>
        <v>0.6691851325202185</v>
      </c>
    </row>
    <row r="18" spans="1:14" ht="15.75">
      <c r="A18" s="115">
        <f t="shared" si="5"/>
      </c>
      <c r="B18" s="126"/>
      <c r="C18" s="33"/>
      <c r="D18" s="172"/>
      <c r="E18" s="170">
        <f ca="1" t="shared" si="0"/>
      </c>
      <c r="F18" s="107"/>
      <c r="G18" s="101">
        <f t="shared" si="1"/>
        <v>1</v>
      </c>
      <c r="H18" s="84">
        <f t="shared" si="2"/>
        <v>-1</v>
      </c>
      <c r="I18" s="90"/>
      <c r="J18" s="34">
        <f t="shared" si="3"/>
        <v>-1</v>
      </c>
      <c r="M18" s="44">
        <v>0.7999058576218436</v>
      </c>
      <c r="N18" s="71">
        <f ca="1" t="shared" si="4"/>
        <v>0.5033470819491302</v>
      </c>
    </row>
    <row r="19" spans="1:14" ht="15.75">
      <c r="A19" s="115">
        <f t="shared" si="5"/>
      </c>
      <c r="B19" s="126"/>
      <c r="C19" s="33"/>
      <c r="D19" s="172"/>
      <c r="E19" s="170">
        <f ca="1" t="shared" si="0"/>
      </c>
      <c r="F19" s="107"/>
      <c r="G19" s="101">
        <f t="shared" si="1"/>
        <v>1</v>
      </c>
      <c r="H19" s="84">
        <f t="shared" si="2"/>
        <v>-1</v>
      </c>
      <c r="I19" s="90"/>
      <c r="J19" s="34">
        <f t="shared" si="3"/>
        <v>-1</v>
      </c>
      <c r="M19" s="44">
        <v>0.30046157503886506</v>
      </c>
      <c r="N19" s="71">
        <f ca="1" t="shared" si="4"/>
        <v>0.3773803044939771</v>
      </c>
    </row>
    <row r="20" spans="1:14" ht="16.5" customHeight="1">
      <c r="A20" s="115">
        <f t="shared" si="5"/>
      </c>
      <c r="B20" s="126"/>
      <c r="C20" s="33"/>
      <c r="D20" s="172"/>
      <c r="E20" s="170">
        <f ca="1" t="shared" si="0"/>
      </c>
      <c r="F20" s="107"/>
      <c r="G20" s="101">
        <f t="shared" si="1"/>
        <v>1</v>
      </c>
      <c r="H20" s="84">
        <f t="shared" si="2"/>
        <v>-1</v>
      </c>
      <c r="I20" s="90"/>
      <c r="J20" s="34">
        <f t="shared" si="3"/>
        <v>-1</v>
      </c>
      <c r="K20" s="32"/>
      <c r="M20" s="44">
        <v>0.7803026289046642</v>
      </c>
      <c r="N20" s="71">
        <f ca="1" t="shared" si="4"/>
        <v>0.1509691808996393</v>
      </c>
    </row>
    <row r="21" spans="1:14" ht="16.5" customHeight="1">
      <c r="A21" s="115">
        <f t="shared" si="5"/>
      </c>
      <c r="B21" s="126"/>
      <c r="C21" s="33"/>
      <c r="D21" s="172"/>
      <c r="E21" s="170">
        <f ca="1" t="shared" si="0"/>
      </c>
      <c r="F21" s="107"/>
      <c r="G21" s="101">
        <f t="shared" si="1"/>
        <v>1</v>
      </c>
      <c r="H21" s="84">
        <f t="shared" si="2"/>
        <v>-1</v>
      </c>
      <c r="I21" s="90"/>
      <c r="J21" s="34">
        <f t="shared" si="3"/>
        <v>-1</v>
      </c>
      <c r="K21" s="32"/>
      <c r="M21" s="44">
        <v>0.12929687273112034</v>
      </c>
      <c r="N21" s="71">
        <f ca="1" t="shared" si="4"/>
        <v>0.0478812947121402</v>
      </c>
    </row>
    <row r="22" spans="1:14" ht="16.5" customHeight="1" thickBot="1">
      <c r="A22" s="115">
        <f>IF(OR(F22="",I22=""),"",A21+1)</f>
      </c>
      <c r="B22" s="127"/>
      <c r="C22" s="128"/>
      <c r="D22" s="176"/>
      <c r="E22" s="170">
        <f ca="1" t="shared" si="0"/>
      </c>
      <c r="F22" s="108"/>
      <c r="G22" s="101">
        <f t="shared" si="1"/>
        <v>1</v>
      </c>
      <c r="H22" s="84">
        <f t="shared" si="2"/>
        <v>-1</v>
      </c>
      <c r="I22" s="91"/>
      <c r="J22" s="42">
        <f>IF(AND(B22="",F22="",I22=""),-1,IF(I22="",1-(G22/150+M19/100),I22))</f>
        <v>-1</v>
      </c>
      <c r="K22" s="32"/>
      <c r="M22" s="44">
        <v>0.44765414752417065</v>
      </c>
      <c r="N22" s="71">
        <f ca="1" t="shared" si="4"/>
        <v>0.3467154964737329</v>
      </c>
    </row>
    <row r="23" spans="1:14" ht="16.5" customHeight="1">
      <c r="A23" s="189"/>
      <c r="B23" s="190"/>
      <c r="C23" s="191"/>
      <c r="D23" s="192"/>
      <c r="E23" s="193"/>
      <c r="F23" s="194"/>
      <c r="G23" s="195"/>
      <c r="H23" s="196"/>
      <c r="I23" s="197"/>
      <c r="J23" s="189"/>
      <c r="K23" s="32"/>
      <c r="M23" s="44"/>
      <c r="N23" s="71"/>
    </row>
    <row r="24" ht="16.5" customHeight="1"/>
    <row r="25" spans="2:8" ht="15.75">
      <c r="B25" s="62" t="s">
        <v>29</v>
      </c>
      <c r="C25" s="135" t="str">
        <f>'Suomen ennätykset'!A1</f>
        <v>Ikäluokka Avoin</v>
      </c>
      <c r="D25" s="57">
        <f>'Suomen ennätykset'!D7</f>
        <v>53</v>
      </c>
      <c r="E25" s="19" t="str">
        <f>'Suomen ennätykset'!B7</f>
        <v>Jouni Heiskari</v>
      </c>
      <c r="F25" s="54"/>
      <c r="G25" s="55"/>
      <c r="H25" s="56"/>
    </row>
    <row r="26" spans="2:8" ht="15.75">
      <c r="B26" s="63" t="e">
        <f>'Suomen ennätykset'!#REF!</f>
        <v>#REF!</v>
      </c>
      <c r="C26" s="135" t="s">
        <v>47</v>
      </c>
      <c r="D26" s="57">
        <f>'Suomen ennätykset'!D22</f>
        <v>23</v>
      </c>
      <c r="E26" s="19" t="str">
        <f>'Suomen ennätykset'!B22</f>
        <v>Anton Kauranen</v>
      </c>
      <c r="F26" s="54"/>
      <c r="G26" s="55"/>
      <c r="H26" s="56"/>
    </row>
    <row r="27" spans="2:8" ht="15.75">
      <c r="B27" s="138"/>
      <c r="C27" s="135" t="str">
        <f>'Suomen ennätykset'!A31</f>
        <v>Ikäluokka  20 v </v>
      </c>
      <c r="D27" s="57">
        <f>'Suomen ennätykset'!D37</f>
        <v>23</v>
      </c>
      <c r="E27" s="19" t="str">
        <f>'Suomen ennätykset'!B37</f>
        <v>Anton Kauranen</v>
      </c>
      <c r="F27" s="54"/>
      <c r="G27" s="55"/>
      <c r="H27" s="56"/>
    </row>
    <row r="28" spans="2:8" ht="15.75">
      <c r="B28" s="157"/>
      <c r="C28" s="135" t="str">
        <f>'Suomen ennätykset'!A46</f>
        <v>Ikäluokka 50 v </v>
      </c>
      <c r="D28" s="57">
        <f>'Suomen ennätykset'!D52</f>
        <v>53</v>
      </c>
      <c r="E28" s="19" t="str">
        <f>'Suomen ennätykset'!B52</f>
        <v>Jouni Heiskari</v>
      </c>
      <c r="F28" s="54"/>
      <c r="G28" s="55"/>
      <c r="H28" s="56"/>
    </row>
    <row r="29" spans="2:8" ht="15.75">
      <c r="B29" s="158"/>
      <c r="C29" s="135" t="str">
        <f>'Suomen ennätykset'!A61</f>
        <v>Ikäluokka  60 v </v>
      </c>
      <c r="D29" s="57">
        <f>'Suomen ennätykset'!D67</f>
        <v>29</v>
      </c>
      <c r="E29" s="19" t="str">
        <f>'Suomen ennätykset'!B67</f>
        <v>Timo Palonen</v>
      </c>
      <c r="F29" s="54"/>
      <c r="G29" s="55"/>
      <c r="H29" s="56"/>
    </row>
    <row r="33" ht="12.75">
      <c r="B33" t="s">
        <v>92</v>
      </c>
    </row>
  </sheetData>
  <sheetProtection/>
  <protectedRanges>
    <protectedRange sqref="I4:I23" name="Alue2"/>
    <protectedRange sqref="D8 B8:C23 E8:F23 B4:F7" name="Alue1"/>
    <protectedRange sqref="D9:D23" name="Alue1_1"/>
  </protectedRanges>
  <conditionalFormatting sqref="J4:J5 J8:J23">
    <cfRule type="cellIs" priority="13" dxfId="0" operator="lessThan" stopIfTrue="1">
      <formula>1</formula>
    </cfRule>
  </conditionalFormatting>
  <conditionalFormatting sqref="H4:H5 H8:H23">
    <cfRule type="cellIs" priority="14" dxfId="0" operator="equal" stopIfTrue="1">
      <formula>-1</formula>
    </cfRule>
  </conditionalFormatting>
  <conditionalFormatting sqref="G4:G5 G8:G23">
    <cfRule type="cellIs" priority="15" dxfId="0" operator="lessThanOrEqual" stopIfTrue="1">
      <formula>1</formula>
    </cfRule>
  </conditionalFormatting>
  <conditionalFormatting sqref="F4:F5 F8:F23">
    <cfRule type="cellIs" priority="16" dxfId="5" operator="greaterThan" stopIfTrue="1">
      <formula>65</formula>
    </cfRule>
  </conditionalFormatting>
  <conditionalFormatting sqref="E4:E5 E8:E23">
    <cfRule type="cellIs" priority="21" dxfId="4" operator="lessThanOrEqual" stopIfTrue="1">
      <formula>20</formula>
    </cfRule>
    <cfRule type="cellIs" priority="22" dxfId="3" operator="between" stopIfTrue="1">
      <formula>50</formula>
      <formula>60</formula>
    </cfRule>
  </conditionalFormatting>
  <conditionalFormatting sqref="J7">
    <cfRule type="cellIs" priority="7" dxfId="0" operator="lessThan" stopIfTrue="1">
      <formula>1</formula>
    </cfRule>
  </conditionalFormatting>
  <conditionalFormatting sqref="H7">
    <cfRule type="cellIs" priority="8" dxfId="0" operator="equal" stopIfTrue="1">
      <formula>-1</formula>
    </cfRule>
  </conditionalFormatting>
  <conditionalFormatting sqref="G7">
    <cfRule type="cellIs" priority="9" dxfId="0" operator="lessThanOrEqual" stopIfTrue="1">
      <formula>1</formula>
    </cfRule>
  </conditionalFormatting>
  <conditionalFormatting sqref="F7">
    <cfRule type="cellIs" priority="10" dxfId="5" operator="greaterThan" stopIfTrue="1">
      <formula>65</formula>
    </cfRule>
  </conditionalFormatting>
  <conditionalFormatting sqref="E7">
    <cfRule type="cellIs" priority="11" dxfId="4" operator="lessThanOrEqual" stopIfTrue="1">
      <formula>20</formula>
    </cfRule>
    <cfRule type="cellIs" priority="12" dxfId="3" operator="between" stopIfTrue="1">
      <formula>50</formula>
      <formula>60</formula>
    </cfRule>
  </conditionalFormatting>
  <conditionalFormatting sqref="J6">
    <cfRule type="cellIs" priority="1" dxfId="0" operator="lessThan" stopIfTrue="1">
      <formula>1</formula>
    </cfRule>
  </conditionalFormatting>
  <conditionalFormatting sqref="H6">
    <cfRule type="cellIs" priority="2" dxfId="0" operator="equal" stopIfTrue="1">
      <formula>-1</formula>
    </cfRule>
  </conditionalFormatting>
  <conditionalFormatting sqref="G6">
    <cfRule type="cellIs" priority="3" dxfId="0" operator="lessThanOrEqual" stopIfTrue="1">
      <formula>1</formula>
    </cfRule>
  </conditionalFormatting>
  <conditionalFormatting sqref="F6">
    <cfRule type="cellIs" priority="4" dxfId="5" operator="greaterThan" stopIfTrue="1">
      <formula>65</formula>
    </cfRule>
  </conditionalFormatting>
  <conditionalFormatting sqref="E6">
    <cfRule type="cellIs" priority="5" dxfId="4" operator="lessThanOrEqual" stopIfTrue="1">
      <formula>20</formula>
    </cfRule>
    <cfRule type="cellIs" priority="6" dxfId="3" operator="between" stopIfTrue="1">
      <formula>50</formula>
      <formula>60</formula>
    </cfRule>
  </conditionalFormatting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5"/>
  <dimension ref="A1:O37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5.140625" style="0" customWidth="1"/>
    <col min="2" max="2" width="38.28125" style="0" customWidth="1"/>
    <col min="3" max="3" width="21.421875" style="0" customWidth="1"/>
    <col min="4" max="4" width="9.140625" style="0" customWidth="1"/>
    <col min="5" max="5" width="14.8515625" style="0" customWidth="1"/>
    <col min="6" max="6" width="8.421875" style="0" customWidth="1"/>
    <col min="7" max="7" width="7.8515625" style="0" customWidth="1"/>
    <col min="8" max="8" width="9.421875" style="0" customWidth="1"/>
    <col min="9" max="9" width="6.421875" style="0" customWidth="1"/>
    <col min="10" max="10" width="10.00390625" style="2" hidden="1" customWidth="1"/>
  </cols>
  <sheetData>
    <row r="1" spans="1:11" ht="18.75" customHeight="1">
      <c r="A1" s="72" t="s">
        <v>115</v>
      </c>
      <c r="C1" s="3"/>
      <c r="D1" s="3"/>
      <c r="E1" s="3"/>
      <c r="F1" s="3"/>
      <c r="G1" s="15"/>
      <c r="H1" s="5"/>
      <c r="I1" s="5"/>
      <c r="J1" s="14"/>
      <c r="K1" s="5"/>
    </row>
    <row r="3" spans="1:14" ht="15.75" thickBot="1">
      <c r="A3" s="180" t="s">
        <v>0</v>
      </c>
      <c r="B3" s="181" t="s">
        <v>112</v>
      </c>
      <c r="C3" s="181" t="s">
        <v>109</v>
      </c>
      <c r="D3" s="181" t="s">
        <v>113</v>
      </c>
      <c r="E3" s="182" t="s">
        <v>7</v>
      </c>
      <c r="F3" s="183" t="s">
        <v>3</v>
      </c>
      <c r="G3" s="183" t="s">
        <v>4</v>
      </c>
      <c r="H3" s="183" t="s">
        <v>5</v>
      </c>
      <c r="I3" s="183" t="s">
        <v>2</v>
      </c>
      <c r="J3" s="36" t="s">
        <v>31</v>
      </c>
      <c r="M3" s="69">
        <v>0.6834792259960608</v>
      </c>
      <c r="N3" s="69">
        <f ca="1">RAND()</f>
        <v>0.3263995165652188</v>
      </c>
    </row>
    <row r="4" spans="1:15" ht="15.75">
      <c r="A4" s="113">
        <f>IF(OR(F4="",I4=""),"",1)</f>
        <v>1</v>
      </c>
      <c r="B4" s="116" t="s">
        <v>171</v>
      </c>
      <c r="C4" s="123" t="s">
        <v>122</v>
      </c>
      <c r="D4" s="201">
        <v>3</v>
      </c>
      <c r="E4" s="170" t="str">
        <f aca="true" ca="1" t="shared" si="0" ref="E4:E28">IF(B4="","",IF(OR(D4="",YEAR(NOW())-D4&gt;1900),"Avoin",IF(YEAR(NOW())-D4&gt;=60,60,IF(YEAR(NOW())-D4&gt;=50,50,IF(YEAR(NOW())-D4&gt;20,"Avoin",IF(YEAR(NOW())-D4&lt;=17,17,20))))))</f>
        <v>Avoin</v>
      </c>
      <c r="F4" s="106">
        <v>69.9</v>
      </c>
      <c r="G4" s="100">
        <f aca="true" t="shared" si="1" ref="G4:G28">IF(AND(B4="",F4=""),1,IF(F4="",0,CEILING(F4,2.5)))</f>
        <v>70</v>
      </c>
      <c r="H4" s="83">
        <f aca="true" t="shared" si="2" ref="H4:H28">IF(F4="",-1,G4-F4)</f>
        <v>0.09999999999999432</v>
      </c>
      <c r="I4" s="147">
        <v>22</v>
      </c>
      <c r="J4" s="38">
        <f aca="true" t="shared" si="3" ref="J4:J25">IF(AND(B4="",F4="",I4=""),-1,IF(I4="",1-(G4/150+M4/100),I4))</f>
        <v>22</v>
      </c>
      <c r="M4" s="44">
        <v>0.6100586948147255</v>
      </c>
      <c r="N4" s="69">
        <f aca="true" ca="1" t="shared" si="4" ref="N4:N28">RAND()</f>
        <v>0.5567650774834773</v>
      </c>
      <c r="O4" s="2"/>
    </row>
    <row r="5" spans="1:15" ht="15.75">
      <c r="A5" s="114">
        <f aca="true" t="shared" si="5" ref="A5:A26">IF(OR(F5="",I5=""),"",A4+1)</f>
        <v>2</v>
      </c>
      <c r="B5" s="118" t="s">
        <v>153</v>
      </c>
      <c r="C5" s="17" t="s">
        <v>122</v>
      </c>
      <c r="D5" s="178">
        <v>3</v>
      </c>
      <c r="E5" s="170" t="str">
        <f ca="1" t="shared" si="0"/>
        <v>Avoin</v>
      </c>
      <c r="F5" s="107">
        <v>76.3</v>
      </c>
      <c r="G5" s="100">
        <f t="shared" si="1"/>
        <v>77.5</v>
      </c>
      <c r="H5" s="83">
        <f t="shared" si="2"/>
        <v>1.2000000000000028</v>
      </c>
      <c r="I5" s="88">
        <v>18</v>
      </c>
      <c r="J5" s="16">
        <f t="shared" si="3"/>
        <v>18</v>
      </c>
      <c r="M5" s="44">
        <v>0.9284031367100258</v>
      </c>
      <c r="N5" s="69">
        <f ca="1" t="shared" si="4"/>
        <v>0.469878446247053</v>
      </c>
      <c r="O5" s="2"/>
    </row>
    <row r="6" spans="1:15" ht="15.75">
      <c r="A6" s="114">
        <f t="shared" si="5"/>
        <v>3</v>
      </c>
      <c r="B6" s="118" t="s">
        <v>164</v>
      </c>
      <c r="C6" s="17" t="s">
        <v>197</v>
      </c>
      <c r="D6" s="172">
        <v>3</v>
      </c>
      <c r="E6" s="170" t="str">
        <f ca="1" t="shared" si="0"/>
        <v>Avoin</v>
      </c>
      <c r="F6" s="107">
        <v>74.3</v>
      </c>
      <c r="G6" s="100">
        <f t="shared" si="1"/>
        <v>75</v>
      </c>
      <c r="H6" s="83">
        <f t="shared" si="2"/>
        <v>0.7000000000000028</v>
      </c>
      <c r="I6" s="88">
        <v>18</v>
      </c>
      <c r="J6" s="16">
        <f t="shared" si="3"/>
        <v>18</v>
      </c>
      <c r="M6" s="44">
        <v>0.7677416271316538</v>
      </c>
      <c r="N6" s="69">
        <f ca="1" t="shared" si="4"/>
        <v>0.6078045936483033</v>
      </c>
      <c r="O6" s="2"/>
    </row>
    <row r="7" spans="1:14" ht="15.75">
      <c r="A7" s="114">
        <f t="shared" si="5"/>
        <v>4</v>
      </c>
      <c r="B7" s="118" t="s">
        <v>163</v>
      </c>
      <c r="C7" s="17" t="s">
        <v>197</v>
      </c>
      <c r="D7" s="172">
        <v>3</v>
      </c>
      <c r="E7" s="170" t="str">
        <f ca="1" t="shared" si="0"/>
        <v>Avoin</v>
      </c>
      <c r="F7" s="107">
        <v>76.6</v>
      </c>
      <c r="G7" s="100">
        <f t="shared" si="1"/>
        <v>77.5</v>
      </c>
      <c r="H7" s="83">
        <f t="shared" si="2"/>
        <v>0.9000000000000057</v>
      </c>
      <c r="I7" s="88">
        <v>16</v>
      </c>
      <c r="J7" s="16">
        <f t="shared" si="3"/>
        <v>16</v>
      </c>
      <c r="M7" s="44">
        <v>0.2957527217407662</v>
      </c>
      <c r="N7" s="69">
        <f ca="1" t="shared" si="4"/>
        <v>0.6930147947874795</v>
      </c>
    </row>
    <row r="8" spans="1:14" ht="15.75">
      <c r="A8" s="114">
        <f t="shared" si="5"/>
        <v>5</v>
      </c>
      <c r="B8" s="118" t="s">
        <v>159</v>
      </c>
      <c r="C8" s="17" t="s">
        <v>160</v>
      </c>
      <c r="D8" s="172">
        <v>3</v>
      </c>
      <c r="E8" s="170" t="str">
        <f ca="1" t="shared" si="0"/>
        <v>Avoin</v>
      </c>
      <c r="F8" s="107">
        <v>73.5</v>
      </c>
      <c r="G8" s="100">
        <f t="shared" si="1"/>
        <v>75</v>
      </c>
      <c r="H8" s="83">
        <f t="shared" si="2"/>
        <v>1.5</v>
      </c>
      <c r="I8" s="88">
        <v>14</v>
      </c>
      <c r="J8" s="16">
        <f t="shared" si="3"/>
        <v>14</v>
      </c>
      <c r="M8" s="44">
        <v>0.56379252939597</v>
      </c>
      <c r="N8" s="69">
        <f ca="1" t="shared" si="4"/>
        <v>0.5551993493585333</v>
      </c>
    </row>
    <row r="9" spans="1:14" ht="15.75">
      <c r="A9" s="114">
        <f t="shared" si="5"/>
        <v>6</v>
      </c>
      <c r="B9" s="126" t="s">
        <v>132</v>
      </c>
      <c r="C9" s="199" t="s">
        <v>122</v>
      </c>
      <c r="D9" s="179">
        <v>4</v>
      </c>
      <c r="E9" s="170" t="str">
        <f ca="1" t="shared" si="0"/>
        <v>Avoin</v>
      </c>
      <c r="F9" s="107">
        <v>78.7</v>
      </c>
      <c r="G9" s="100">
        <f t="shared" si="1"/>
        <v>80</v>
      </c>
      <c r="H9" s="83">
        <f t="shared" si="2"/>
        <v>1.2999999999999972</v>
      </c>
      <c r="I9" s="148">
        <v>14</v>
      </c>
      <c r="J9" s="16">
        <f t="shared" si="3"/>
        <v>14</v>
      </c>
      <c r="M9" s="44">
        <v>0.5296453700366808</v>
      </c>
      <c r="N9" s="69">
        <f ca="1" t="shared" si="4"/>
        <v>0.4984627164719754</v>
      </c>
    </row>
    <row r="10" spans="1:14" ht="15.75">
      <c r="A10" s="114">
        <f t="shared" si="5"/>
        <v>7</v>
      </c>
      <c r="B10" s="118" t="s">
        <v>157</v>
      </c>
      <c r="C10" s="17" t="s">
        <v>158</v>
      </c>
      <c r="D10" s="178">
        <v>3</v>
      </c>
      <c r="E10" s="170" t="str">
        <f ca="1" t="shared" si="0"/>
        <v>Avoin</v>
      </c>
      <c r="F10" s="107">
        <v>73.7</v>
      </c>
      <c r="G10" s="100">
        <f t="shared" si="1"/>
        <v>75</v>
      </c>
      <c r="H10" s="83">
        <f t="shared" si="2"/>
        <v>1.2999999999999972</v>
      </c>
      <c r="I10" s="88">
        <v>14</v>
      </c>
      <c r="J10" s="16">
        <f t="shared" si="3"/>
        <v>14</v>
      </c>
      <c r="M10" s="44">
        <v>0.7437158687721235</v>
      </c>
      <c r="N10" s="69">
        <f ca="1" t="shared" si="4"/>
        <v>0.7151108187846821</v>
      </c>
    </row>
    <row r="11" spans="1:14" ht="15.75">
      <c r="A11" s="114">
        <f t="shared" si="5"/>
        <v>8</v>
      </c>
      <c r="B11" s="118" t="s">
        <v>181</v>
      </c>
      <c r="C11" s="17" t="s">
        <v>128</v>
      </c>
      <c r="D11" s="172">
        <v>3</v>
      </c>
      <c r="E11" s="170" t="str">
        <f ca="1" t="shared" si="0"/>
        <v>Avoin</v>
      </c>
      <c r="F11" s="107">
        <v>67</v>
      </c>
      <c r="G11" s="100">
        <f t="shared" si="1"/>
        <v>67.5</v>
      </c>
      <c r="H11" s="83">
        <f t="shared" si="2"/>
        <v>0.5</v>
      </c>
      <c r="I11" s="88">
        <v>14</v>
      </c>
      <c r="J11" s="16">
        <f t="shared" si="3"/>
        <v>14</v>
      </c>
      <c r="M11" s="44">
        <v>0.10266114317254926</v>
      </c>
      <c r="N11" s="69">
        <f ca="1" t="shared" si="4"/>
        <v>0.7278898289427409</v>
      </c>
    </row>
    <row r="12" spans="1:14" ht="15.75">
      <c r="A12" s="114">
        <f t="shared" si="5"/>
        <v>9</v>
      </c>
      <c r="B12" s="118" t="s">
        <v>185</v>
      </c>
      <c r="C12" s="17" t="s">
        <v>122</v>
      </c>
      <c r="D12" s="178">
        <v>3</v>
      </c>
      <c r="E12" s="170" t="str">
        <f ca="1" t="shared" si="0"/>
        <v>Avoin</v>
      </c>
      <c r="F12" s="107">
        <v>73.9</v>
      </c>
      <c r="G12" s="100">
        <f t="shared" si="1"/>
        <v>75</v>
      </c>
      <c r="H12" s="83">
        <f t="shared" si="2"/>
        <v>1.0999999999999943</v>
      </c>
      <c r="I12" s="88">
        <v>13</v>
      </c>
      <c r="J12" s="16">
        <f t="shared" si="3"/>
        <v>13</v>
      </c>
      <c r="M12" s="44">
        <v>0.5965279078825934</v>
      </c>
      <c r="N12" s="69">
        <f ca="1" t="shared" si="4"/>
        <v>0.5722555889285935</v>
      </c>
    </row>
    <row r="13" spans="1:14" ht="15.75">
      <c r="A13" s="114">
        <f t="shared" si="5"/>
        <v>10</v>
      </c>
      <c r="B13" s="118" t="s">
        <v>165</v>
      </c>
      <c r="C13" s="17" t="s">
        <v>122</v>
      </c>
      <c r="D13" s="172">
        <v>4</v>
      </c>
      <c r="E13" s="170" t="str">
        <f ca="1" t="shared" si="0"/>
        <v>Avoin</v>
      </c>
      <c r="F13" s="107">
        <v>69</v>
      </c>
      <c r="G13" s="100">
        <f t="shared" si="1"/>
        <v>70</v>
      </c>
      <c r="H13" s="83">
        <f t="shared" si="2"/>
        <v>1</v>
      </c>
      <c r="I13" s="88">
        <v>13</v>
      </c>
      <c r="J13" s="16">
        <f t="shared" si="3"/>
        <v>13</v>
      </c>
      <c r="M13" s="44">
        <v>0.4786916018638063</v>
      </c>
      <c r="N13" s="69">
        <f ca="1" t="shared" si="4"/>
        <v>0.3526612165012112</v>
      </c>
    </row>
    <row r="14" spans="1:14" ht="15.75">
      <c r="A14" s="114">
        <f t="shared" si="5"/>
        <v>11</v>
      </c>
      <c r="B14" s="118" t="s">
        <v>129</v>
      </c>
      <c r="C14" s="17" t="s">
        <v>122</v>
      </c>
      <c r="D14" s="178">
        <v>4</v>
      </c>
      <c r="E14" s="170" t="str">
        <f ca="1" t="shared" si="0"/>
        <v>Avoin</v>
      </c>
      <c r="F14" s="107">
        <v>78.6</v>
      </c>
      <c r="G14" s="100">
        <f t="shared" si="1"/>
        <v>80</v>
      </c>
      <c r="H14" s="83">
        <f t="shared" si="2"/>
        <v>1.4000000000000057</v>
      </c>
      <c r="I14" s="88">
        <v>12</v>
      </c>
      <c r="J14" s="16">
        <f t="shared" si="3"/>
        <v>12</v>
      </c>
      <c r="M14" s="44">
        <v>0.5336633264795845</v>
      </c>
      <c r="N14" s="69">
        <f ca="1" t="shared" si="4"/>
        <v>0.11779563012128291</v>
      </c>
    </row>
    <row r="15" spans="1:14" ht="15.75">
      <c r="A15" s="114">
        <f t="shared" si="5"/>
        <v>12</v>
      </c>
      <c r="B15" s="118" t="s">
        <v>175</v>
      </c>
      <c r="C15" s="17" t="s">
        <v>167</v>
      </c>
      <c r="D15" s="172">
        <v>2</v>
      </c>
      <c r="E15" s="170" t="str">
        <f ca="1" t="shared" si="0"/>
        <v>Avoin</v>
      </c>
      <c r="F15" s="107">
        <v>74.8</v>
      </c>
      <c r="G15" s="100">
        <f t="shared" si="1"/>
        <v>75</v>
      </c>
      <c r="H15" s="83">
        <f t="shared" si="2"/>
        <v>0.20000000000000284</v>
      </c>
      <c r="I15" s="88">
        <v>11</v>
      </c>
      <c r="J15" s="16">
        <f t="shared" si="3"/>
        <v>11</v>
      </c>
      <c r="M15" s="44">
        <v>0.22336426462575876</v>
      </c>
      <c r="N15" s="69">
        <f ca="1" t="shared" si="4"/>
        <v>0.40758546175020327</v>
      </c>
    </row>
    <row r="16" spans="1:14" ht="15.75">
      <c r="A16" s="114">
        <f t="shared" si="5"/>
        <v>13</v>
      </c>
      <c r="B16" s="118" t="s">
        <v>182</v>
      </c>
      <c r="C16" s="17" t="s">
        <v>178</v>
      </c>
      <c r="D16" s="172">
        <v>4</v>
      </c>
      <c r="E16" s="170" t="str">
        <f ca="1" t="shared" si="0"/>
        <v>Avoin</v>
      </c>
      <c r="F16" s="107">
        <v>68.8</v>
      </c>
      <c r="G16" s="100">
        <f t="shared" si="1"/>
        <v>70</v>
      </c>
      <c r="H16" s="83">
        <f t="shared" si="2"/>
        <v>1.2000000000000028</v>
      </c>
      <c r="I16" s="88">
        <v>9</v>
      </c>
      <c r="J16" s="16">
        <f t="shared" si="3"/>
        <v>9</v>
      </c>
      <c r="M16" s="44">
        <v>0.10349583327594569</v>
      </c>
      <c r="N16" s="69">
        <f ca="1" t="shared" si="4"/>
        <v>0.5719379092025126</v>
      </c>
    </row>
    <row r="17" spans="1:14" ht="15.75">
      <c r="A17" s="114">
        <f t="shared" si="5"/>
        <v>14</v>
      </c>
      <c r="B17" s="118" t="s">
        <v>149</v>
      </c>
      <c r="C17" s="17" t="s">
        <v>122</v>
      </c>
      <c r="D17" s="178">
        <v>4</v>
      </c>
      <c r="E17" s="170" t="str">
        <f ca="1" t="shared" si="0"/>
        <v>Avoin</v>
      </c>
      <c r="F17" s="107">
        <v>69.7</v>
      </c>
      <c r="G17" s="100">
        <f t="shared" si="1"/>
        <v>70</v>
      </c>
      <c r="H17" s="83">
        <f t="shared" si="2"/>
        <v>0.29999999999999716</v>
      </c>
      <c r="I17" s="88">
        <v>9</v>
      </c>
      <c r="J17" s="16">
        <f t="shared" si="3"/>
        <v>9</v>
      </c>
      <c r="M17" s="44">
        <v>0.10050245016768167</v>
      </c>
      <c r="N17" s="69">
        <f ca="1" t="shared" si="4"/>
        <v>0.9217300304792384</v>
      </c>
    </row>
    <row r="18" spans="1:14" ht="15.75">
      <c r="A18" s="114">
        <f t="shared" si="5"/>
        <v>15</v>
      </c>
      <c r="B18" s="118" t="s">
        <v>184</v>
      </c>
      <c r="C18" s="17" t="s">
        <v>128</v>
      </c>
      <c r="D18" s="172">
        <v>4</v>
      </c>
      <c r="E18" s="170" t="str">
        <f ca="1" t="shared" si="0"/>
        <v>Avoin</v>
      </c>
      <c r="F18" s="107">
        <v>74.8</v>
      </c>
      <c r="G18" s="100">
        <f t="shared" si="1"/>
        <v>75</v>
      </c>
      <c r="H18" s="83">
        <f t="shared" si="2"/>
        <v>0.20000000000000284</v>
      </c>
      <c r="I18" s="88">
        <v>3</v>
      </c>
      <c r="J18" s="16">
        <f t="shared" si="3"/>
        <v>3</v>
      </c>
      <c r="M18" s="44">
        <v>0.44646642877841636</v>
      </c>
      <c r="N18" s="69">
        <f ca="1" t="shared" si="4"/>
        <v>0.5415364531291442</v>
      </c>
    </row>
    <row r="19" spans="1:14" ht="15.75">
      <c r="A19" s="114">
        <f t="shared" si="5"/>
      </c>
      <c r="B19" s="118"/>
      <c r="C19" s="17"/>
      <c r="D19" s="172"/>
      <c r="E19" s="170">
        <f ca="1" t="shared" si="0"/>
      </c>
      <c r="F19" s="107"/>
      <c r="G19" s="100">
        <f t="shared" si="1"/>
        <v>1</v>
      </c>
      <c r="H19" s="83">
        <f t="shared" si="2"/>
        <v>-1</v>
      </c>
      <c r="I19" s="88"/>
      <c r="J19" s="16">
        <f t="shared" si="3"/>
        <v>-1</v>
      </c>
      <c r="M19" s="44">
        <v>0.31014876188875906</v>
      </c>
      <c r="N19" s="69">
        <f ca="1" t="shared" si="4"/>
        <v>0.9746621119542023</v>
      </c>
    </row>
    <row r="20" spans="1:14" ht="15.75">
      <c r="A20" s="114">
        <f t="shared" si="5"/>
      </c>
      <c r="B20" s="118"/>
      <c r="C20" s="17"/>
      <c r="D20" s="172"/>
      <c r="E20" s="170">
        <f ca="1" t="shared" si="0"/>
      </c>
      <c r="F20" s="107"/>
      <c r="G20" s="100">
        <f t="shared" si="1"/>
        <v>1</v>
      </c>
      <c r="H20" s="83">
        <f t="shared" si="2"/>
        <v>-1</v>
      </c>
      <c r="I20" s="88"/>
      <c r="J20" s="16">
        <f t="shared" si="3"/>
        <v>-1</v>
      </c>
      <c r="M20" s="44">
        <v>0.9745383170206203</v>
      </c>
      <c r="N20" s="69">
        <f ca="1" t="shared" si="4"/>
        <v>0.2544133874095523</v>
      </c>
    </row>
    <row r="21" spans="1:14" ht="16.5" customHeight="1">
      <c r="A21" s="114">
        <f t="shared" si="5"/>
      </c>
      <c r="B21" s="118"/>
      <c r="C21" s="17"/>
      <c r="D21" s="172"/>
      <c r="E21" s="170">
        <f ca="1" t="shared" si="0"/>
      </c>
      <c r="F21" s="107"/>
      <c r="G21" s="100">
        <f t="shared" si="1"/>
        <v>1</v>
      </c>
      <c r="H21" s="83">
        <f t="shared" si="2"/>
        <v>-1</v>
      </c>
      <c r="I21" s="88"/>
      <c r="J21" s="16">
        <f t="shared" si="3"/>
        <v>-1</v>
      </c>
      <c r="K21" s="2"/>
      <c r="M21" s="44">
        <v>0.2388355577291954</v>
      </c>
      <c r="N21" s="69">
        <f ca="1" t="shared" si="4"/>
        <v>0.6522492251192129</v>
      </c>
    </row>
    <row r="22" spans="1:14" ht="16.5" customHeight="1">
      <c r="A22" s="114">
        <f>IF(OR(F22="",I22=""),"",A21+1)</f>
      </c>
      <c r="B22" s="118"/>
      <c r="C22" s="17"/>
      <c r="D22" s="172"/>
      <c r="E22" s="170">
        <f ca="1" t="shared" si="0"/>
      </c>
      <c r="F22" s="107"/>
      <c r="G22" s="100">
        <f t="shared" si="1"/>
        <v>1</v>
      </c>
      <c r="H22" s="83">
        <f t="shared" si="2"/>
        <v>-1</v>
      </c>
      <c r="I22" s="88"/>
      <c r="J22" s="16">
        <f t="shared" si="3"/>
        <v>-1</v>
      </c>
      <c r="K22" s="2"/>
      <c r="M22" s="44">
        <v>0.2388355577291954</v>
      </c>
      <c r="N22" s="69">
        <f ca="1" t="shared" si="4"/>
        <v>0.5864766691979133</v>
      </c>
    </row>
    <row r="23" spans="1:14" ht="16.5" customHeight="1">
      <c r="A23" s="114">
        <f>IF(OR(F23="",I23=""),"",A22+1)</f>
      </c>
      <c r="B23" s="118"/>
      <c r="C23" s="17"/>
      <c r="D23" s="172"/>
      <c r="E23" s="170">
        <f ca="1" t="shared" si="0"/>
      </c>
      <c r="F23" s="107"/>
      <c r="G23" s="100">
        <f t="shared" si="1"/>
        <v>1</v>
      </c>
      <c r="H23" s="83">
        <f t="shared" si="2"/>
        <v>-1</v>
      </c>
      <c r="I23" s="88"/>
      <c r="J23" s="16">
        <f t="shared" si="3"/>
        <v>-1</v>
      </c>
      <c r="K23" s="2"/>
      <c r="M23" s="44">
        <v>0.2388355577291954</v>
      </c>
      <c r="N23" s="69">
        <f ca="1" t="shared" si="4"/>
        <v>0.8968758653875687</v>
      </c>
    </row>
    <row r="24" spans="1:14" ht="16.5" customHeight="1">
      <c r="A24" s="114">
        <f>IF(OR(F24="",I24=""),"",A23+1)</f>
      </c>
      <c r="B24" s="118"/>
      <c r="C24" s="17"/>
      <c r="D24" s="172"/>
      <c r="E24" s="170">
        <f ca="1" t="shared" si="0"/>
      </c>
      <c r="F24" s="107"/>
      <c r="G24" s="100">
        <f t="shared" si="1"/>
        <v>1</v>
      </c>
      <c r="H24" s="83">
        <f t="shared" si="2"/>
        <v>-1</v>
      </c>
      <c r="I24" s="88"/>
      <c r="J24" s="16">
        <f t="shared" si="3"/>
        <v>-1</v>
      </c>
      <c r="K24" s="2"/>
      <c r="M24" s="44">
        <v>0.2388355577291954</v>
      </c>
      <c r="N24" s="69">
        <f ca="1" t="shared" si="4"/>
        <v>0.450492221882149</v>
      </c>
    </row>
    <row r="25" spans="1:14" ht="16.5" customHeight="1">
      <c r="A25" s="114">
        <f>IF(OR(F25="",I25=""),"",A21+1)</f>
      </c>
      <c r="B25" s="118"/>
      <c r="C25" s="17"/>
      <c r="D25" s="172"/>
      <c r="E25" s="170">
        <f ca="1" t="shared" si="0"/>
      </c>
      <c r="F25" s="107"/>
      <c r="G25" s="100">
        <f t="shared" si="1"/>
        <v>1</v>
      </c>
      <c r="H25" s="83">
        <f t="shared" si="2"/>
        <v>-1</v>
      </c>
      <c r="I25" s="88"/>
      <c r="J25" s="16">
        <f t="shared" si="3"/>
        <v>-1</v>
      </c>
      <c r="K25" s="2"/>
      <c r="M25" s="44">
        <v>0.8956352147708677</v>
      </c>
      <c r="N25" s="69">
        <f ca="1" t="shared" si="4"/>
        <v>0.11109370308650923</v>
      </c>
    </row>
    <row r="26" spans="1:14" ht="16.5" customHeight="1" thickBot="1">
      <c r="A26" s="114">
        <f t="shared" si="5"/>
      </c>
      <c r="B26" s="124"/>
      <c r="C26" s="121"/>
      <c r="D26" s="176"/>
      <c r="E26" s="170">
        <f ca="1" t="shared" si="0"/>
      </c>
      <c r="F26" s="108"/>
      <c r="G26" s="100">
        <f t="shared" si="1"/>
        <v>1</v>
      </c>
      <c r="H26" s="83">
        <f t="shared" si="2"/>
        <v>-1</v>
      </c>
      <c r="I26" s="89"/>
      <c r="J26" s="41">
        <f>IF(AND(B26="",F26="",I26=""),-1,IF(I26="",1-(G26/150+M20/100),I26))</f>
        <v>-1</v>
      </c>
      <c r="K26" s="2"/>
      <c r="M26" s="44">
        <v>0.8020533487083528</v>
      </c>
      <c r="N26" s="69">
        <f ca="1" t="shared" si="4"/>
        <v>0.5005735867107279</v>
      </c>
    </row>
    <row r="27" spans="1:14" ht="16.5" customHeight="1" thickBot="1">
      <c r="A27" s="114">
        <f>IF(OR(F27="",I27=""),"",A26+1)</f>
      </c>
      <c r="B27" s="124"/>
      <c r="C27" s="121"/>
      <c r="D27" s="176"/>
      <c r="E27" s="170">
        <f ca="1" t="shared" si="0"/>
      </c>
      <c r="F27" s="108"/>
      <c r="G27" s="100">
        <f t="shared" si="1"/>
        <v>1</v>
      </c>
      <c r="H27" s="83">
        <f t="shared" si="2"/>
        <v>-1</v>
      </c>
      <c r="I27" s="89"/>
      <c r="J27" s="41">
        <f>IF(AND(B27="",F27="",I27=""),-1,IF(I27="",1-(G27/150+M21/100),I27))</f>
        <v>-1</v>
      </c>
      <c r="K27" s="2"/>
      <c r="M27" s="44">
        <v>0.8020533487083528</v>
      </c>
      <c r="N27" s="69">
        <f ca="1" t="shared" si="4"/>
        <v>0.47035412276735056</v>
      </c>
    </row>
    <row r="28" spans="1:14" ht="16.5" customHeight="1" thickBot="1">
      <c r="A28" s="114">
        <f>IF(OR(F28="",I28=""),"",A26+1)</f>
      </c>
      <c r="B28" s="124"/>
      <c r="C28" s="121"/>
      <c r="D28" s="176"/>
      <c r="E28" s="170">
        <f ca="1" t="shared" si="0"/>
      </c>
      <c r="F28" s="108"/>
      <c r="G28" s="100">
        <f t="shared" si="1"/>
        <v>1</v>
      </c>
      <c r="H28" s="83">
        <f t="shared" si="2"/>
        <v>-1</v>
      </c>
      <c r="I28" s="89"/>
      <c r="J28" s="41">
        <f>IF(AND(B28="",F28="",I28=""),-1,IF(I28="",1-(G28/150+M21/100),I28))</f>
        <v>-1</v>
      </c>
      <c r="K28" s="2"/>
      <c r="M28" s="44">
        <v>0.8020533487083528</v>
      </c>
      <c r="N28" s="69">
        <f ca="1" t="shared" si="4"/>
        <v>0.4636368253987233</v>
      </c>
    </row>
    <row r="29" spans="2:8" ht="15.75">
      <c r="B29" s="60" t="s">
        <v>29</v>
      </c>
      <c r="C29" s="137" t="str">
        <f>'Suomen ennätykset'!A1</f>
        <v>Ikäluokka Avoin</v>
      </c>
      <c r="D29" s="57">
        <f>'Suomen ennätykset'!D8</f>
        <v>46</v>
      </c>
      <c r="E29" s="19" t="str">
        <f>'Suomen ennätykset'!B8</f>
        <v>Tero Keisala</v>
      </c>
      <c r="F29" s="53"/>
      <c r="G29" s="48"/>
      <c r="H29" s="49"/>
    </row>
    <row r="30" spans="2:8" ht="15.75">
      <c r="B30" s="61" t="e">
        <f>'Suomen ennätykset'!#REF!</f>
        <v>#REF!</v>
      </c>
      <c r="C30" s="137" t="s">
        <v>47</v>
      </c>
      <c r="D30" s="57" t="str">
        <f>'Suomen ennätykset'!D23</f>
        <v>-</v>
      </c>
      <c r="E30" s="19" t="str">
        <f>'Suomen ennätykset'!B23</f>
        <v>-</v>
      </c>
      <c r="F30" s="53"/>
      <c r="G30" s="48"/>
      <c r="H30" s="49"/>
    </row>
    <row r="31" spans="2:8" ht="15.75">
      <c r="B31" s="141"/>
      <c r="C31" s="137" t="str">
        <f>'Suomen ennätykset'!A31</f>
        <v>Ikäluokka  20 v </v>
      </c>
      <c r="D31" s="57">
        <f>'Suomen ennätykset'!D38</f>
        <v>31</v>
      </c>
      <c r="E31" s="19" t="str">
        <f>'Suomen ennätykset'!B38</f>
        <v>Eetu Kumpulainen</v>
      </c>
      <c r="F31" s="53"/>
      <c r="G31" s="48"/>
      <c r="H31" s="49"/>
    </row>
    <row r="32" spans="2:8" ht="15.75">
      <c r="B32" s="159"/>
      <c r="C32" s="137" t="str">
        <f>'Suomen ennätykset'!A46</f>
        <v>Ikäluokka 50 v </v>
      </c>
      <c r="D32" s="57">
        <f>'Suomen ennätykset'!D53</f>
        <v>23</v>
      </c>
      <c r="E32" s="19" t="str">
        <f>'Suomen ennätykset'!B53</f>
        <v>Markku Kemppainen</v>
      </c>
      <c r="F32" s="53"/>
      <c r="G32" s="48"/>
      <c r="H32" s="49"/>
    </row>
    <row r="33" spans="2:8" ht="15.75">
      <c r="B33" s="160"/>
      <c r="C33" s="135" t="str">
        <f>'Suomen ennätykset'!A61</f>
        <v>Ikäluokka  60 v </v>
      </c>
      <c r="D33" s="57">
        <f>'Suomen ennätykset'!D68</f>
        <v>23</v>
      </c>
      <c r="E33" s="19" t="str">
        <f>'Suomen ennätykset'!B68</f>
        <v>Markku Kemppainen</v>
      </c>
      <c r="F33" s="54"/>
      <c r="G33" s="55"/>
      <c r="H33" s="56"/>
    </row>
    <row r="37" ht="12.75">
      <c r="B37" t="s">
        <v>92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I4:I28" name="Alue2"/>
    <protectedRange sqref="D5:D9 F4:F28 B5:C28" name="Alue1"/>
    <protectedRange sqref="D10:D28" name="Alue1_2"/>
    <protectedRange sqref="E4:E28" name="Alue1_4"/>
    <protectedRange sqref="B4:D4" name="Alue1_1"/>
  </protectedRanges>
  <conditionalFormatting sqref="J4:J21 J25:J26">
    <cfRule type="cellIs" priority="36" dxfId="0" operator="lessThan" stopIfTrue="1">
      <formula>1</formula>
    </cfRule>
  </conditionalFormatting>
  <conditionalFormatting sqref="H4:H21 H25:H26">
    <cfRule type="cellIs" priority="37" dxfId="0" operator="equal" stopIfTrue="1">
      <formula>-1</formula>
    </cfRule>
  </conditionalFormatting>
  <conditionalFormatting sqref="G4:G21 G25:G26">
    <cfRule type="cellIs" priority="38" dxfId="0" operator="lessThanOrEqual" stopIfTrue="1">
      <formula>1</formula>
    </cfRule>
  </conditionalFormatting>
  <conditionalFormatting sqref="F4:F21 F25:F26">
    <cfRule type="cellIs" priority="39" dxfId="5" operator="lessThanOrEqual" stopIfTrue="1">
      <formula>65</formula>
    </cfRule>
    <cfRule type="cellIs" priority="40" dxfId="5" operator="greaterThan" stopIfTrue="1">
      <formula>70</formula>
    </cfRule>
  </conditionalFormatting>
  <conditionalFormatting sqref="E4:E21 E25:E26">
    <cfRule type="cellIs" priority="46" dxfId="4" operator="lessThanOrEqual" stopIfTrue="1">
      <formula>20</formula>
    </cfRule>
    <cfRule type="cellIs" priority="47" dxfId="3" operator="between" stopIfTrue="1">
      <formula>50</formula>
      <formula>60</formula>
    </cfRule>
  </conditionalFormatting>
  <conditionalFormatting sqref="J28">
    <cfRule type="cellIs" priority="29" dxfId="0" operator="lessThan" stopIfTrue="1">
      <formula>1</formula>
    </cfRule>
  </conditionalFormatting>
  <conditionalFormatting sqref="J27">
    <cfRule type="cellIs" priority="22" dxfId="0" operator="lessThan" stopIfTrue="1">
      <formula>1</formula>
    </cfRule>
  </conditionalFormatting>
  <conditionalFormatting sqref="H28">
    <cfRule type="cellIs" priority="30" dxfId="0" operator="equal" stopIfTrue="1">
      <formula>-1</formula>
    </cfRule>
  </conditionalFormatting>
  <conditionalFormatting sqref="G28">
    <cfRule type="cellIs" priority="31" dxfId="0" operator="lessThanOrEqual" stopIfTrue="1">
      <formula>1</formula>
    </cfRule>
  </conditionalFormatting>
  <conditionalFormatting sqref="F28">
    <cfRule type="cellIs" priority="32" dxfId="5" operator="lessThanOrEqual" stopIfTrue="1">
      <formula>65</formula>
    </cfRule>
    <cfRule type="cellIs" priority="33" dxfId="5" operator="greaterThan" stopIfTrue="1">
      <formula>70</formula>
    </cfRule>
  </conditionalFormatting>
  <conditionalFormatting sqref="E28">
    <cfRule type="cellIs" priority="34" dxfId="4" operator="lessThanOrEqual" stopIfTrue="1">
      <formula>20</formula>
    </cfRule>
    <cfRule type="cellIs" priority="35" dxfId="3" operator="between" stopIfTrue="1">
      <formula>50</formula>
      <formula>60</formula>
    </cfRule>
  </conditionalFormatting>
  <conditionalFormatting sqref="J23">
    <cfRule type="cellIs" priority="1" dxfId="0" operator="lessThan" stopIfTrue="1">
      <formula>1</formula>
    </cfRule>
  </conditionalFormatting>
  <conditionalFormatting sqref="H27">
    <cfRule type="cellIs" priority="23" dxfId="0" operator="equal" stopIfTrue="1">
      <formula>-1</formula>
    </cfRule>
  </conditionalFormatting>
  <conditionalFormatting sqref="G27">
    <cfRule type="cellIs" priority="24" dxfId="0" operator="lessThanOrEqual" stopIfTrue="1">
      <formula>1</formula>
    </cfRule>
  </conditionalFormatting>
  <conditionalFormatting sqref="F27">
    <cfRule type="cellIs" priority="25" dxfId="5" operator="lessThanOrEqual" stopIfTrue="1">
      <formula>65</formula>
    </cfRule>
    <cfRule type="cellIs" priority="26" dxfId="5" operator="greaterThan" stopIfTrue="1">
      <formula>70</formula>
    </cfRule>
  </conditionalFormatting>
  <conditionalFormatting sqref="E27">
    <cfRule type="cellIs" priority="27" dxfId="4" operator="lessThanOrEqual" stopIfTrue="1">
      <formula>20</formula>
    </cfRule>
    <cfRule type="cellIs" priority="28" dxfId="3" operator="between" stopIfTrue="1">
      <formula>50</formula>
      <formula>60</formula>
    </cfRule>
  </conditionalFormatting>
  <conditionalFormatting sqref="J22">
    <cfRule type="cellIs" priority="15" dxfId="0" operator="lessThan" stopIfTrue="1">
      <formula>1</formula>
    </cfRule>
  </conditionalFormatting>
  <conditionalFormatting sqref="H22">
    <cfRule type="cellIs" priority="16" dxfId="0" operator="equal" stopIfTrue="1">
      <formula>-1</formula>
    </cfRule>
  </conditionalFormatting>
  <conditionalFormatting sqref="G22">
    <cfRule type="cellIs" priority="17" dxfId="0" operator="lessThanOrEqual" stopIfTrue="1">
      <formula>1</formula>
    </cfRule>
  </conditionalFormatting>
  <conditionalFormatting sqref="F22">
    <cfRule type="cellIs" priority="18" dxfId="5" operator="lessThanOrEqual" stopIfTrue="1">
      <formula>65</formula>
    </cfRule>
    <cfRule type="cellIs" priority="19" dxfId="5" operator="greaterThan" stopIfTrue="1">
      <formula>70</formula>
    </cfRule>
  </conditionalFormatting>
  <conditionalFormatting sqref="E22">
    <cfRule type="cellIs" priority="20" dxfId="4" operator="lessThanOrEqual" stopIfTrue="1">
      <formula>20</formula>
    </cfRule>
    <cfRule type="cellIs" priority="21" dxfId="3" operator="between" stopIfTrue="1">
      <formula>50</formula>
      <formula>60</formula>
    </cfRule>
  </conditionalFormatting>
  <conditionalFormatting sqref="J24">
    <cfRule type="cellIs" priority="8" dxfId="0" operator="lessThan" stopIfTrue="1">
      <formula>1</formula>
    </cfRule>
  </conditionalFormatting>
  <conditionalFormatting sqref="H24">
    <cfRule type="cellIs" priority="9" dxfId="0" operator="equal" stopIfTrue="1">
      <formula>-1</formula>
    </cfRule>
  </conditionalFormatting>
  <conditionalFormatting sqref="G24">
    <cfRule type="cellIs" priority="10" dxfId="0" operator="lessThanOrEqual" stopIfTrue="1">
      <formula>1</formula>
    </cfRule>
  </conditionalFormatting>
  <conditionalFormatting sqref="F24">
    <cfRule type="cellIs" priority="11" dxfId="5" operator="lessThanOrEqual" stopIfTrue="1">
      <formula>65</formula>
    </cfRule>
    <cfRule type="cellIs" priority="12" dxfId="5" operator="greaterThan" stopIfTrue="1">
      <formula>70</formula>
    </cfRule>
  </conditionalFormatting>
  <conditionalFormatting sqref="E24">
    <cfRule type="cellIs" priority="13" dxfId="4" operator="lessThanOrEqual" stopIfTrue="1">
      <formula>20</formula>
    </cfRule>
    <cfRule type="cellIs" priority="14" dxfId="3" operator="between" stopIfTrue="1">
      <formula>50</formula>
      <formula>60</formula>
    </cfRule>
  </conditionalFormatting>
  <conditionalFormatting sqref="H23">
    <cfRule type="cellIs" priority="2" dxfId="0" operator="equal" stopIfTrue="1">
      <formula>-1</formula>
    </cfRule>
  </conditionalFormatting>
  <conditionalFormatting sqref="G23">
    <cfRule type="cellIs" priority="3" dxfId="0" operator="lessThanOrEqual" stopIfTrue="1">
      <formula>1</formula>
    </cfRule>
  </conditionalFormatting>
  <conditionalFormatting sqref="F23">
    <cfRule type="cellIs" priority="4" dxfId="5" operator="lessThanOrEqual" stopIfTrue="1">
      <formula>65</formula>
    </cfRule>
    <cfRule type="cellIs" priority="5" dxfId="5" operator="greaterThan" stopIfTrue="1">
      <formula>70</formula>
    </cfRule>
  </conditionalFormatting>
  <conditionalFormatting sqref="E23">
    <cfRule type="cellIs" priority="6" dxfId="4" operator="lessThanOrEqual" stopIfTrue="1">
      <formula>20</formula>
    </cfRule>
    <cfRule type="cellIs" priority="7" dxfId="3" operator="between" stopIfTrue="1">
      <formula>50</formula>
      <formula>60</formula>
    </cfRule>
  </conditionalFormatting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8"/>
  <dimension ref="A1:N45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5.140625" style="0" customWidth="1"/>
    <col min="2" max="2" width="36.28125" style="0" customWidth="1"/>
    <col min="3" max="3" width="21.421875" style="0" customWidth="1"/>
    <col min="4" max="4" width="10.28125" style="0" customWidth="1"/>
    <col min="5" max="5" width="14.8515625" style="0" customWidth="1"/>
    <col min="6" max="6" width="8.421875" style="0" customWidth="1"/>
    <col min="7" max="7" width="7.8515625" style="0" customWidth="1"/>
    <col min="8" max="8" width="9.421875" style="0" customWidth="1"/>
    <col min="9" max="9" width="6.421875" style="0" customWidth="1"/>
    <col min="10" max="10" width="10.00390625" style="2" hidden="1" customWidth="1"/>
  </cols>
  <sheetData>
    <row r="1" spans="1:11" ht="18.75" customHeight="1">
      <c r="A1" s="72" t="s">
        <v>115</v>
      </c>
      <c r="C1" s="3"/>
      <c r="D1" s="3"/>
      <c r="E1" s="3"/>
      <c r="F1" s="3"/>
      <c r="G1" s="15"/>
      <c r="H1" s="5"/>
      <c r="I1" s="5"/>
      <c r="J1" s="14"/>
      <c r="K1" s="5"/>
    </row>
    <row r="3" spans="1:14" s="4" customFormat="1" ht="15">
      <c r="A3" s="180" t="s">
        <v>0</v>
      </c>
      <c r="B3" s="181" t="s">
        <v>112</v>
      </c>
      <c r="C3" s="181" t="s">
        <v>109</v>
      </c>
      <c r="D3" s="181" t="s">
        <v>113</v>
      </c>
      <c r="E3" s="182" t="s">
        <v>7</v>
      </c>
      <c r="F3" s="183" t="s">
        <v>3</v>
      </c>
      <c r="G3" s="183" t="s">
        <v>4</v>
      </c>
      <c r="H3" s="183" t="s">
        <v>5</v>
      </c>
      <c r="I3" s="183" t="s">
        <v>2</v>
      </c>
      <c r="J3" s="36" t="s">
        <v>31</v>
      </c>
      <c r="M3" s="70">
        <v>0.628397632489696</v>
      </c>
      <c r="N3" s="70">
        <f ca="1">RAND()</f>
        <v>0.34270842508279153</v>
      </c>
    </row>
    <row r="4" spans="1:14" ht="15.75">
      <c r="A4" s="112" t="s">
        <v>186</v>
      </c>
      <c r="B4" s="118" t="s">
        <v>172</v>
      </c>
      <c r="C4" s="18" t="s">
        <v>173</v>
      </c>
      <c r="D4" s="172">
        <v>3</v>
      </c>
      <c r="E4" s="170" t="str">
        <f ca="1">IF(B4="","",IF(OR(D4="",YEAR(NOW())-D4&gt;1900),"Avoin",IF(YEAR(NOW())-D4&gt;=60,60,IF(YEAR(NOW())-D4&gt;=50,50,IF(YEAR(NOW())-D4&gt;20,"Avoin",IF(YEAR(NOW())-D4&lt;=17,17,20))))))</f>
        <v>Avoin</v>
      </c>
      <c r="F4" s="107">
        <v>74.7</v>
      </c>
      <c r="G4" s="99">
        <f aca="true" t="shared" si="0" ref="G4:G22">IF(AND(B4="",F4=""),1,IF(F4="",0,CEILING(F4,2.5)))</f>
        <v>75</v>
      </c>
      <c r="H4" s="82">
        <f aca="true" t="shared" si="1" ref="H4:H22">IF(F4="",-1,G4-F4)</f>
        <v>0.29999999999999716</v>
      </c>
      <c r="I4" s="88">
        <v>36</v>
      </c>
      <c r="J4" s="16">
        <f aca="true" t="shared" si="2" ref="J4:J21">IF(AND(B4="",F4="",I4=""),-1,IF(I4="",1-(G4/150+M4/100),I4))</f>
        <v>36</v>
      </c>
      <c r="M4" s="44">
        <v>0.6807719944610053</v>
      </c>
      <c r="N4" s="70">
        <f aca="true" ca="1" t="shared" si="3" ref="N4:N22">RAND()</f>
        <v>0.7114990621702749</v>
      </c>
    </row>
    <row r="5" spans="1:14" ht="15.75">
      <c r="A5" s="112" t="s">
        <v>187</v>
      </c>
      <c r="B5" s="118" t="s">
        <v>125</v>
      </c>
      <c r="C5" s="18" t="s">
        <v>123</v>
      </c>
      <c r="D5" s="178">
        <v>4</v>
      </c>
      <c r="E5" s="170" t="str">
        <f ca="1">IF(B5="","",IF(OR(D5="",YEAR(NOW())-D5&gt;1900),"Avoin",IF(YEAR(NOW())-D5&gt;=60,60,IF(YEAR(NOW())-D5&gt;=50,50,IF(YEAR(NOW())-D5&gt;20,"Avoin",IF(YEAR(NOW())-D5&lt;=17,17,20))))))</f>
        <v>Avoin</v>
      </c>
      <c r="F5" s="107">
        <v>76.9</v>
      </c>
      <c r="G5" s="99">
        <f t="shared" si="0"/>
        <v>77.5</v>
      </c>
      <c r="H5" s="82">
        <f t="shared" si="1"/>
        <v>0.5999999999999943</v>
      </c>
      <c r="I5" s="88">
        <v>28</v>
      </c>
      <c r="J5" s="16">
        <f t="shared" si="2"/>
        <v>28</v>
      </c>
      <c r="M5" s="44">
        <v>0.9026635816069142</v>
      </c>
      <c r="N5" s="70">
        <f ca="1" t="shared" si="3"/>
        <v>0.07845302056628312</v>
      </c>
    </row>
    <row r="6" spans="1:14" ht="15.75">
      <c r="A6" s="112" t="s">
        <v>188</v>
      </c>
      <c r="B6" s="118" t="s">
        <v>142</v>
      </c>
      <c r="C6" s="18" t="s">
        <v>143</v>
      </c>
      <c r="D6" s="178">
        <v>4</v>
      </c>
      <c r="E6" s="170" t="str">
        <f ca="1">IF(B6="","",IF(OR(D6="",YEAR(NOW())-D6&gt;1900),"Avoin",IF(YEAR(NOW())-D6&gt;=60,60,IF(YEAR(NOW())-D6&gt;=50,50,IF(YEAR(NOW())-D6&gt;20,"Avoin",IF(YEAR(NOW())-D6&lt;=17,17,20))))))</f>
        <v>Avoin</v>
      </c>
      <c r="F6" s="107">
        <v>75.4</v>
      </c>
      <c r="G6" s="99">
        <f t="shared" si="0"/>
        <v>77.5</v>
      </c>
      <c r="H6" s="82">
        <f t="shared" si="1"/>
        <v>2.0999999999999943</v>
      </c>
      <c r="I6" s="88">
        <v>25</v>
      </c>
      <c r="J6" s="16">
        <f t="shared" si="2"/>
        <v>25</v>
      </c>
      <c r="M6" s="44">
        <v>0.9026635816069142</v>
      </c>
      <c r="N6" s="70">
        <f ca="1" t="shared" si="3"/>
        <v>0.6413273489227579</v>
      </c>
    </row>
    <row r="7" spans="1:14" ht="15.75">
      <c r="A7" s="112" t="s">
        <v>189</v>
      </c>
      <c r="B7" s="118" t="s">
        <v>168</v>
      </c>
      <c r="C7" s="18" t="s">
        <v>197</v>
      </c>
      <c r="D7" s="178">
        <v>2</v>
      </c>
      <c r="E7" s="170" t="s">
        <v>195</v>
      </c>
      <c r="F7" s="107">
        <v>79.5</v>
      </c>
      <c r="G7" s="99">
        <f t="shared" si="0"/>
        <v>80</v>
      </c>
      <c r="H7" s="82">
        <f t="shared" si="1"/>
        <v>0.5</v>
      </c>
      <c r="I7" s="88">
        <v>25</v>
      </c>
      <c r="J7" s="16">
        <f t="shared" si="2"/>
        <v>25</v>
      </c>
      <c r="M7" s="44">
        <v>2</v>
      </c>
      <c r="N7" s="70">
        <f ca="1" t="shared" si="3"/>
        <v>0.7453547194786981</v>
      </c>
    </row>
    <row r="8" spans="1:14" ht="15.75">
      <c r="A8" s="112" t="s">
        <v>190</v>
      </c>
      <c r="B8" s="118" t="s">
        <v>141</v>
      </c>
      <c r="C8" s="18" t="s">
        <v>128</v>
      </c>
      <c r="D8" s="178">
        <v>3</v>
      </c>
      <c r="E8" s="170" t="str">
        <f aca="true" ca="1" t="shared" si="4" ref="E8:E22">IF(B8="","",IF(OR(D8="",YEAR(NOW())-D8&gt;1900),"Avoin",IF(YEAR(NOW())-D8&gt;=60,60,IF(YEAR(NOW())-D8&gt;=50,50,IF(YEAR(NOW())-D8&gt;20,"Avoin",IF(YEAR(NOW())-D8&lt;=17,17,20))))))</f>
        <v>Avoin</v>
      </c>
      <c r="F8" s="107">
        <v>75.4</v>
      </c>
      <c r="G8" s="99">
        <f t="shared" si="0"/>
        <v>77.5</v>
      </c>
      <c r="H8" s="82">
        <f t="shared" si="1"/>
        <v>2.0999999999999943</v>
      </c>
      <c r="I8" s="88">
        <v>24</v>
      </c>
      <c r="J8" s="16">
        <f t="shared" si="2"/>
        <v>24</v>
      </c>
      <c r="M8" s="44">
        <v>0.9026635816069142</v>
      </c>
      <c r="N8" s="70">
        <f ca="1" t="shared" si="3"/>
        <v>0.49351802613054596</v>
      </c>
    </row>
    <row r="9" spans="1:14" ht="15.75">
      <c r="A9" s="112" t="s">
        <v>191</v>
      </c>
      <c r="B9" s="118" t="s">
        <v>126</v>
      </c>
      <c r="C9" s="18" t="s">
        <v>122</v>
      </c>
      <c r="D9" s="178">
        <v>3</v>
      </c>
      <c r="E9" s="170" t="str">
        <f ca="1" t="shared" si="4"/>
        <v>Avoin</v>
      </c>
      <c r="F9" s="107">
        <v>73.7</v>
      </c>
      <c r="G9" s="99">
        <f t="shared" si="0"/>
        <v>75</v>
      </c>
      <c r="H9" s="82">
        <f t="shared" si="1"/>
        <v>1.2999999999999972</v>
      </c>
      <c r="I9" s="88">
        <v>22</v>
      </c>
      <c r="J9" s="16">
        <f t="shared" si="2"/>
        <v>22</v>
      </c>
      <c r="M9" s="44">
        <v>0.9026635816069142</v>
      </c>
      <c r="N9" s="70">
        <f ca="1" t="shared" si="3"/>
        <v>0.44607546737993453</v>
      </c>
    </row>
    <row r="10" spans="1:14" ht="15.75">
      <c r="A10" s="112">
        <f aca="true" t="shared" si="5" ref="A10:A22">IF(OR(F10="",I10=""),"",A9+1)</f>
      </c>
      <c r="B10" s="118"/>
      <c r="C10" s="18"/>
      <c r="D10" s="172"/>
      <c r="E10" s="170">
        <f ca="1" t="shared" si="4"/>
      </c>
      <c r="F10" s="107"/>
      <c r="G10" s="99">
        <f t="shared" si="0"/>
        <v>1</v>
      </c>
      <c r="H10" s="82">
        <f t="shared" si="1"/>
        <v>-1</v>
      </c>
      <c r="I10" s="88"/>
      <c r="J10" s="16">
        <f t="shared" si="2"/>
        <v>-1</v>
      </c>
      <c r="M10" s="44">
        <v>0.823944645218361</v>
      </c>
      <c r="N10" s="70">
        <f ca="1" t="shared" si="3"/>
        <v>0.6171607093713293</v>
      </c>
    </row>
    <row r="11" spans="1:14" ht="15.75">
      <c r="A11" s="112">
        <f t="shared" si="5"/>
      </c>
      <c r="B11" s="118"/>
      <c r="C11" s="18"/>
      <c r="D11" s="172"/>
      <c r="E11" s="170">
        <f ca="1" t="shared" si="4"/>
      </c>
      <c r="F11" s="107"/>
      <c r="G11" s="99">
        <f t="shared" si="0"/>
        <v>1</v>
      </c>
      <c r="H11" s="82">
        <f t="shared" si="1"/>
        <v>-1</v>
      </c>
      <c r="I11" s="88"/>
      <c r="J11" s="16">
        <f t="shared" si="2"/>
        <v>-1</v>
      </c>
      <c r="M11" s="44">
        <v>0.6649902195500954</v>
      </c>
      <c r="N11" s="70">
        <f ca="1" t="shared" si="3"/>
        <v>0.6618992383560649</v>
      </c>
    </row>
    <row r="12" spans="1:14" ht="15.75">
      <c r="A12" s="112">
        <f t="shared" si="5"/>
      </c>
      <c r="B12" s="118"/>
      <c r="C12" s="18"/>
      <c r="D12" s="172"/>
      <c r="E12" s="170">
        <f ca="1" t="shared" si="4"/>
      </c>
      <c r="F12" s="107"/>
      <c r="G12" s="99">
        <f t="shared" si="0"/>
        <v>1</v>
      </c>
      <c r="H12" s="82">
        <f t="shared" si="1"/>
        <v>-1</v>
      </c>
      <c r="I12" s="88"/>
      <c r="J12" s="16">
        <f t="shared" si="2"/>
        <v>-1</v>
      </c>
      <c r="M12" s="44">
        <v>0.4712704044375231</v>
      </c>
      <c r="N12" s="70">
        <f ca="1" t="shared" si="3"/>
        <v>0.2866236702393026</v>
      </c>
    </row>
    <row r="13" spans="1:14" ht="15.75">
      <c r="A13" s="112">
        <f t="shared" si="5"/>
      </c>
      <c r="B13" s="118"/>
      <c r="C13" s="18"/>
      <c r="D13" s="172"/>
      <c r="E13" s="170">
        <f ca="1" t="shared" si="4"/>
      </c>
      <c r="F13" s="107"/>
      <c r="G13" s="99">
        <f t="shared" si="0"/>
        <v>1</v>
      </c>
      <c r="H13" s="82">
        <f t="shared" si="1"/>
        <v>-1</v>
      </c>
      <c r="I13" s="88"/>
      <c r="J13" s="16">
        <f t="shared" si="2"/>
        <v>-1</v>
      </c>
      <c r="M13" s="44">
        <v>0.8593085954687218</v>
      </c>
      <c r="N13" s="70">
        <f ca="1" t="shared" si="3"/>
        <v>0.3747471240606597</v>
      </c>
    </row>
    <row r="14" spans="1:14" ht="15.75">
      <c r="A14" s="112">
        <f t="shared" si="5"/>
      </c>
      <c r="B14" s="118"/>
      <c r="C14" s="18"/>
      <c r="D14" s="172"/>
      <c r="E14" s="170">
        <f ca="1" t="shared" si="4"/>
      </c>
      <c r="F14" s="107"/>
      <c r="G14" s="99">
        <f t="shared" si="0"/>
        <v>1</v>
      </c>
      <c r="H14" s="82">
        <f t="shared" si="1"/>
        <v>-1</v>
      </c>
      <c r="I14" s="88"/>
      <c r="J14" s="16">
        <f t="shared" si="2"/>
        <v>-1</v>
      </c>
      <c r="M14" s="44">
        <v>0.9777600026547824</v>
      </c>
      <c r="N14" s="70">
        <f ca="1" t="shared" si="3"/>
        <v>0.5954698143328089</v>
      </c>
    </row>
    <row r="15" spans="1:14" ht="15.75">
      <c r="A15" s="112">
        <f t="shared" si="5"/>
      </c>
      <c r="B15" s="118"/>
      <c r="C15" s="18"/>
      <c r="D15" s="172"/>
      <c r="E15" s="170">
        <f ca="1" t="shared" si="4"/>
      </c>
      <c r="F15" s="107"/>
      <c r="G15" s="99">
        <f t="shared" si="0"/>
        <v>1</v>
      </c>
      <c r="H15" s="82">
        <f t="shared" si="1"/>
        <v>-1</v>
      </c>
      <c r="I15" s="88"/>
      <c r="J15" s="16">
        <f t="shared" si="2"/>
        <v>-1</v>
      </c>
      <c r="M15" s="44">
        <v>0.44565656422246014</v>
      </c>
      <c r="N15" s="70">
        <f ca="1" t="shared" si="3"/>
        <v>0.4845515072806401</v>
      </c>
    </row>
    <row r="16" spans="1:14" ht="15.75">
      <c r="A16" s="112">
        <f t="shared" si="5"/>
      </c>
      <c r="B16" s="118"/>
      <c r="C16" s="18"/>
      <c r="D16" s="172"/>
      <c r="E16" s="170">
        <f ca="1" t="shared" si="4"/>
      </c>
      <c r="F16" s="107"/>
      <c r="G16" s="99">
        <f t="shared" si="0"/>
        <v>1</v>
      </c>
      <c r="H16" s="82">
        <f t="shared" si="1"/>
        <v>-1</v>
      </c>
      <c r="I16" s="88"/>
      <c r="J16" s="16">
        <f t="shared" si="2"/>
        <v>-1</v>
      </c>
      <c r="M16" s="44">
        <v>0.06693737040516723</v>
      </c>
      <c r="N16" s="70">
        <f ca="1" t="shared" si="3"/>
        <v>0.17046304311596006</v>
      </c>
    </row>
    <row r="17" spans="1:14" ht="15.75">
      <c r="A17" s="112">
        <f t="shared" si="5"/>
      </c>
      <c r="B17" s="118"/>
      <c r="C17" s="18"/>
      <c r="D17" s="172"/>
      <c r="E17" s="170">
        <f ca="1" t="shared" si="4"/>
      </c>
      <c r="F17" s="107"/>
      <c r="G17" s="99">
        <f t="shared" si="0"/>
        <v>1</v>
      </c>
      <c r="H17" s="82">
        <f t="shared" si="1"/>
        <v>-1</v>
      </c>
      <c r="I17" s="88"/>
      <c r="J17" s="16">
        <f t="shared" si="2"/>
        <v>-1</v>
      </c>
      <c r="M17" s="44">
        <v>0.6170208728103281</v>
      </c>
      <c r="N17" s="70">
        <f ca="1" t="shared" si="3"/>
        <v>0.40304237881305394</v>
      </c>
    </row>
    <row r="18" spans="1:14" ht="15.75">
      <c r="A18" s="112">
        <f t="shared" si="5"/>
      </c>
      <c r="B18" s="118"/>
      <c r="C18" s="18"/>
      <c r="D18" s="172"/>
      <c r="E18" s="170">
        <f ca="1" t="shared" si="4"/>
      </c>
      <c r="F18" s="107"/>
      <c r="G18" s="99">
        <f t="shared" si="0"/>
        <v>1</v>
      </c>
      <c r="H18" s="82">
        <f t="shared" si="1"/>
        <v>-1</v>
      </c>
      <c r="I18" s="88"/>
      <c r="J18" s="16">
        <f t="shared" si="2"/>
        <v>-1</v>
      </c>
      <c r="M18" s="44">
        <v>0.5873229106102364</v>
      </c>
      <c r="N18" s="70">
        <f ca="1" t="shared" si="3"/>
        <v>0.2927716828174006</v>
      </c>
    </row>
    <row r="19" spans="1:14" ht="15.75">
      <c r="A19" s="112">
        <f t="shared" si="5"/>
      </c>
      <c r="B19" s="118"/>
      <c r="C19" s="18"/>
      <c r="D19" s="172"/>
      <c r="E19" s="170">
        <f ca="1" t="shared" si="4"/>
      </c>
      <c r="F19" s="107"/>
      <c r="G19" s="99">
        <f t="shared" si="0"/>
        <v>1</v>
      </c>
      <c r="H19" s="82">
        <f t="shared" si="1"/>
        <v>-1</v>
      </c>
      <c r="I19" s="88"/>
      <c r="J19" s="16">
        <f t="shared" si="2"/>
        <v>-1</v>
      </c>
      <c r="M19" s="44">
        <v>0.686355048381798</v>
      </c>
      <c r="N19" s="70">
        <f ca="1" t="shared" si="3"/>
        <v>0.6677637369945083</v>
      </c>
    </row>
    <row r="20" spans="1:14" ht="16.5" customHeight="1">
      <c r="A20" s="112">
        <f t="shared" si="5"/>
      </c>
      <c r="B20" s="118"/>
      <c r="C20" s="18"/>
      <c r="D20" s="172"/>
      <c r="E20" s="170">
        <f ca="1" t="shared" si="4"/>
      </c>
      <c r="F20" s="107"/>
      <c r="G20" s="99">
        <f t="shared" si="0"/>
        <v>1</v>
      </c>
      <c r="H20" s="82">
        <f t="shared" si="1"/>
        <v>-1</v>
      </c>
      <c r="I20" s="88"/>
      <c r="J20" s="16">
        <f t="shared" si="2"/>
        <v>-1</v>
      </c>
      <c r="K20" s="13"/>
      <c r="M20" s="44">
        <v>0.8468663577753317</v>
      </c>
      <c r="N20" s="70">
        <f ca="1" t="shared" si="3"/>
        <v>0.5758061055666349</v>
      </c>
    </row>
    <row r="21" spans="1:14" ht="16.5" customHeight="1">
      <c r="A21" s="112">
        <f t="shared" si="5"/>
      </c>
      <c r="B21" s="118"/>
      <c r="C21" s="18"/>
      <c r="D21" s="172"/>
      <c r="E21" s="170">
        <f ca="1" t="shared" si="4"/>
      </c>
      <c r="F21" s="107"/>
      <c r="G21" s="99">
        <f t="shared" si="0"/>
        <v>1</v>
      </c>
      <c r="H21" s="82">
        <f t="shared" si="1"/>
        <v>-1</v>
      </c>
      <c r="I21" s="88"/>
      <c r="J21" s="16">
        <f t="shared" si="2"/>
        <v>-1</v>
      </c>
      <c r="K21" s="13"/>
      <c r="M21" s="44">
        <v>0.48389949832482415</v>
      </c>
      <c r="N21" s="70">
        <f ca="1" t="shared" si="3"/>
        <v>0.2804604836914445</v>
      </c>
    </row>
    <row r="22" spans="1:14" ht="16.5" customHeight="1" thickBot="1">
      <c r="A22" s="112">
        <f t="shared" si="5"/>
      </c>
      <c r="B22" s="124"/>
      <c r="C22" s="125"/>
      <c r="D22" s="176"/>
      <c r="E22" s="170">
        <f ca="1" t="shared" si="4"/>
      </c>
      <c r="F22" s="108"/>
      <c r="G22" s="99">
        <f t="shared" si="0"/>
        <v>1</v>
      </c>
      <c r="H22" s="82">
        <f t="shared" si="1"/>
        <v>-1</v>
      </c>
      <c r="I22" s="89"/>
      <c r="J22" s="41">
        <f>IF(AND(B22="",F22="",I22=""),-1,IF(I22="",1-(G22/150+M19/100),I22))</f>
        <v>-1</v>
      </c>
      <c r="K22" s="13"/>
      <c r="M22" s="44">
        <v>0.596878075580132</v>
      </c>
      <c r="N22" s="70">
        <f ca="1" t="shared" si="3"/>
        <v>0.6607328048882456</v>
      </c>
    </row>
    <row r="23" spans="1:10" ht="16.5" customHeight="1">
      <c r="A23" s="6"/>
      <c r="B23" s="7"/>
      <c r="C23" s="8"/>
      <c r="D23" s="8"/>
      <c r="E23" s="9"/>
      <c r="F23" s="9"/>
      <c r="G23" s="10"/>
      <c r="H23" s="11"/>
      <c r="I23" s="12"/>
      <c r="J23" s="13"/>
    </row>
    <row r="24" spans="1:10" ht="15.75">
      <c r="A24" s="6"/>
      <c r="B24" s="60" t="s">
        <v>29</v>
      </c>
      <c r="C24" s="137" t="str">
        <f>'Suomen ennätykset'!A1</f>
        <v>Ikäluokka Avoin</v>
      </c>
      <c r="D24" s="57">
        <f>'Suomen ennätykset'!D9</f>
        <v>45</v>
      </c>
      <c r="E24" s="19" t="str">
        <f>'Suomen ennätykset'!B9</f>
        <v>Toni Kuusi</v>
      </c>
      <c r="F24" s="50"/>
      <c r="G24" s="51"/>
      <c r="H24" s="52"/>
      <c r="I24" s="12"/>
      <c r="J24" s="13"/>
    </row>
    <row r="25" spans="1:10" ht="15.75">
      <c r="A25" s="6"/>
      <c r="B25" s="61" t="e">
        <f>'Suomen ennätykset'!#REF!</f>
        <v>#REF!</v>
      </c>
      <c r="C25" s="137" t="s">
        <v>47</v>
      </c>
      <c r="D25" s="57" t="str">
        <f>'Suomen ennätykset'!D24</f>
        <v>-</v>
      </c>
      <c r="E25" s="19" t="str">
        <f>'Suomen ennätykset'!B24</f>
        <v>-</v>
      </c>
      <c r="F25" s="50"/>
      <c r="G25" s="51"/>
      <c r="H25" s="52"/>
      <c r="I25" s="12"/>
      <c r="J25" s="13"/>
    </row>
    <row r="26" spans="1:10" ht="15.75">
      <c r="A26" s="6"/>
      <c r="B26" s="141"/>
      <c r="C26" s="137" t="str">
        <f>'Suomen ennätykset'!A31</f>
        <v>Ikäluokka  20 v </v>
      </c>
      <c r="D26" s="57">
        <f>'Suomen ennätykset'!D39</f>
        <v>20</v>
      </c>
      <c r="E26" s="19" t="str">
        <f>'Suomen ennätykset'!B39</f>
        <v>Miikka Hyötylä</v>
      </c>
      <c r="F26" s="50"/>
      <c r="G26" s="51"/>
      <c r="H26" s="52"/>
      <c r="I26" s="12"/>
      <c r="J26" s="13"/>
    </row>
    <row r="27" spans="1:10" ht="15.75">
      <c r="A27" s="6"/>
      <c r="B27" s="162"/>
      <c r="C27" s="137" t="str">
        <f>'Suomen ennätykset'!A46</f>
        <v>Ikäluokka 50 v </v>
      </c>
      <c r="D27" s="57">
        <f>'Suomen ennätykset'!D54</f>
        <v>31</v>
      </c>
      <c r="E27" s="19" t="str">
        <f>'Suomen ennätykset'!B54</f>
        <v>Vesa Lasaroff</v>
      </c>
      <c r="F27" s="50"/>
      <c r="G27" s="51"/>
      <c r="H27" s="52"/>
      <c r="I27" s="12"/>
      <c r="J27" s="14"/>
    </row>
    <row r="28" spans="1:10" ht="15.75">
      <c r="A28" s="6"/>
      <c r="B28" s="163"/>
      <c r="C28" s="135" t="str">
        <f>'Suomen ennätykset'!A61</f>
        <v>Ikäluokka  60 v </v>
      </c>
      <c r="D28" s="57">
        <f>'Suomen ennätykset'!D69</f>
        <v>19</v>
      </c>
      <c r="E28" s="19" t="str">
        <f>'Suomen ennätykset'!B69</f>
        <v>Antero Kauranen</v>
      </c>
      <c r="F28" s="54"/>
      <c r="G28" s="55"/>
      <c r="H28" s="56"/>
      <c r="I28" s="12"/>
      <c r="J28" s="14"/>
    </row>
    <row r="29" spans="1:10" ht="15">
      <c r="A29" s="6"/>
      <c r="B29" s="7"/>
      <c r="C29" s="8"/>
      <c r="D29" s="8"/>
      <c r="E29" s="9"/>
      <c r="F29" s="9"/>
      <c r="G29" s="10"/>
      <c r="H29" s="11"/>
      <c r="I29" s="12"/>
      <c r="J29" s="14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14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14"/>
    </row>
    <row r="32" spans="1:10" ht="12.75">
      <c r="A32" s="5"/>
      <c r="B32" t="s">
        <v>92</v>
      </c>
      <c r="C32" s="5"/>
      <c r="D32" s="5"/>
      <c r="E32" s="5"/>
      <c r="F32" s="5"/>
      <c r="G32" s="5"/>
      <c r="H32" s="5"/>
      <c r="I32" s="5"/>
      <c r="J32" s="14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14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14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14"/>
    </row>
    <row r="36" spans="1:10" ht="12.75">
      <c r="A36" s="5"/>
      <c r="B36" s="5"/>
      <c r="C36" s="5"/>
      <c r="D36" s="5"/>
      <c r="E36" s="5"/>
      <c r="F36" s="5"/>
      <c r="G36" s="5"/>
      <c r="H36" s="5"/>
      <c r="I36" s="5"/>
      <c r="J36" s="14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14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14"/>
    </row>
    <row r="39" spans="1:10" ht="12.75">
      <c r="A39" s="5"/>
      <c r="B39" s="5"/>
      <c r="C39" s="5"/>
      <c r="D39" s="5"/>
      <c r="E39" s="5"/>
      <c r="F39" s="5"/>
      <c r="G39" s="5"/>
      <c r="H39" s="5"/>
      <c r="I39" s="5"/>
      <c r="J39" s="14"/>
    </row>
    <row r="40" spans="1:10" ht="12.75">
      <c r="A40" s="5"/>
      <c r="B40" s="5"/>
      <c r="C40" s="5"/>
      <c r="D40" s="5"/>
      <c r="E40" s="5"/>
      <c r="F40" s="5"/>
      <c r="G40" s="5"/>
      <c r="H40" s="5"/>
      <c r="I40" s="5"/>
      <c r="J40" s="14"/>
    </row>
    <row r="41" spans="1:10" ht="12.75">
      <c r="A41" s="5"/>
      <c r="B41" s="5"/>
      <c r="C41" s="5"/>
      <c r="D41" s="5"/>
      <c r="E41" s="5"/>
      <c r="F41" s="5"/>
      <c r="G41" s="5"/>
      <c r="H41" s="5"/>
      <c r="I41" s="5"/>
      <c r="J41" s="14"/>
    </row>
    <row r="42" spans="1:10" ht="12.75">
      <c r="A42" s="5"/>
      <c r="B42" s="5"/>
      <c r="C42" s="5"/>
      <c r="D42" s="5"/>
      <c r="E42" s="5"/>
      <c r="F42" s="5"/>
      <c r="G42" s="5"/>
      <c r="H42" s="5"/>
      <c r="I42" s="5"/>
      <c r="J42" s="14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</sheetData>
  <sheetProtection/>
  <protectedRanges>
    <protectedRange sqref="D9:D22" name="Alue1"/>
    <protectedRange sqref="E4:E22" name="Alue1_1"/>
  </protectedRanges>
  <conditionalFormatting sqref="J9:J22">
    <cfRule type="cellIs" priority="36" dxfId="0" operator="lessThan" stopIfTrue="1">
      <formula>1</formula>
    </cfRule>
  </conditionalFormatting>
  <conditionalFormatting sqref="H9:H22">
    <cfRule type="cellIs" priority="37" dxfId="0" operator="equal" stopIfTrue="1">
      <formula>-1</formula>
    </cfRule>
  </conditionalFormatting>
  <conditionalFormatting sqref="G9:G22">
    <cfRule type="cellIs" priority="38" dxfId="0" operator="lessThanOrEqual" stopIfTrue="1">
      <formula>1</formula>
    </cfRule>
  </conditionalFormatting>
  <conditionalFormatting sqref="F9:F22">
    <cfRule type="cellIs" priority="39" dxfId="5" operator="lessThanOrEqual" stopIfTrue="1">
      <formula>70</formula>
    </cfRule>
    <cfRule type="cellIs" priority="40" dxfId="5" operator="greaterThan" stopIfTrue="1">
      <formula>80</formula>
    </cfRule>
  </conditionalFormatting>
  <conditionalFormatting sqref="E9:E22">
    <cfRule type="cellIs" priority="46" dxfId="4" operator="lessThanOrEqual" stopIfTrue="1">
      <formula>20</formula>
    </cfRule>
    <cfRule type="cellIs" priority="47" dxfId="3" operator="between" stopIfTrue="1">
      <formula>50</formula>
      <formula>60</formula>
    </cfRule>
  </conditionalFormatting>
  <conditionalFormatting sqref="J4">
    <cfRule type="cellIs" priority="29" dxfId="0" operator="lessThan" stopIfTrue="1">
      <formula>1</formula>
    </cfRule>
  </conditionalFormatting>
  <conditionalFormatting sqref="H4">
    <cfRule type="cellIs" priority="30" dxfId="0" operator="equal" stopIfTrue="1">
      <formula>-1</formula>
    </cfRule>
  </conditionalFormatting>
  <conditionalFormatting sqref="G4">
    <cfRule type="cellIs" priority="31" dxfId="0" operator="lessThanOrEqual" stopIfTrue="1">
      <formula>1</formula>
    </cfRule>
  </conditionalFormatting>
  <conditionalFormatting sqref="F4">
    <cfRule type="cellIs" priority="32" dxfId="5" operator="lessThanOrEqual" stopIfTrue="1">
      <formula>70</formula>
    </cfRule>
    <cfRule type="cellIs" priority="33" dxfId="5" operator="greaterThan" stopIfTrue="1">
      <formula>80</formula>
    </cfRule>
  </conditionalFormatting>
  <conditionalFormatting sqref="E4">
    <cfRule type="cellIs" priority="34" dxfId="4" operator="lessThanOrEqual" stopIfTrue="1">
      <formula>20</formula>
    </cfRule>
    <cfRule type="cellIs" priority="35" dxfId="3" operator="between" stopIfTrue="1">
      <formula>50</formula>
      <formula>60</formula>
    </cfRule>
  </conditionalFormatting>
  <conditionalFormatting sqref="J8">
    <cfRule type="cellIs" priority="22" dxfId="0" operator="lessThan" stopIfTrue="1">
      <formula>1</formula>
    </cfRule>
  </conditionalFormatting>
  <conditionalFormatting sqref="H8">
    <cfRule type="cellIs" priority="23" dxfId="0" operator="equal" stopIfTrue="1">
      <formula>-1</formula>
    </cfRule>
  </conditionalFormatting>
  <conditionalFormatting sqref="G8">
    <cfRule type="cellIs" priority="24" dxfId="0" operator="lessThanOrEqual" stopIfTrue="1">
      <formula>1</formula>
    </cfRule>
  </conditionalFormatting>
  <conditionalFormatting sqref="F8">
    <cfRule type="cellIs" priority="25" dxfId="5" operator="lessThanOrEqual" stopIfTrue="1">
      <formula>70</formula>
    </cfRule>
    <cfRule type="cellIs" priority="26" dxfId="5" operator="greaterThan" stopIfTrue="1">
      <formula>80</formula>
    </cfRule>
  </conditionalFormatting>
  <conditionalFormatting sqref="E8">
    <cfRule type="cellIs" priority="27" dxfId="4" operator="lessThanOrEqual" stopIfTrue="1">
      <formula>20</formula>
    </cfRule>
    <cfRule type="cellIs" priority="28" dxfId="3" operator="between" stopIfTrue="1">
      <formula>50</formula>
      <formula>60</formula>
    </cfRule>
  </conditionalFormatting>
  <conditionalFormatting sqref="J7">
    <cfRule type="cellIs" priority="15" dxfId="0" operator="lessThan" stopIfTrue="1">
      <formula>1</formula>
    </cfRule>
  </conditionalFormatting>
  <conditionalFormatting sqref="H7">
    <cfRule type="cellIs" priority="16" dxfId="0" operator="equal" stopIfTrue="1">
      <formula>-1</formula>
    </cfRule>
  </conditionalFormatting>
  <conditionalFormatting sqref="G7">
    <cfRule type="cellIs" priority="17" dxfId="0" operator="lessThanOrEqual" stopIfTrue="1">
      <formula>1</formula>
    </cfRule>
  </conditionalFormatting>
  <conditionalFormatting sqref="F7">
    <cfRule type="cellIs" priority="18" dxfId="5" operator="lessThanOrEqual" stopIfTrue="1">
      <formula>70</formula>
    </cfRule>
    <cfRule type="cellIs" priority="19" dxfId="5" operator="greaterThan" stopIfTrue="1">
      <formula>80</formula>
    </cfRule>
  </conditionalFormatting>
  <conditionalFormatting sqref="E7">
    <cfRule type="cellIs" priority="20" dxfId="4" operator="lessThanOrEqual" stopIfTrue="1">
      <formula>20</formula>
    </cfRule>
    <cfRule type="cellIs" priority="21" dxfId="3" operator="between" stopIfTrue="1">
      <formula>50</formula>
      <formula>60</formula>
    </cfRule>
  </conditionalFormatting>
  <conditionalFormatting sqref="J6">
    <cfRule type="cellIs" priority="8" dxfId="0" operator="lessThan" stopIfTrue="1">
      <formula>1</formula>
    </cfRule>
  </conditionalFormatting>
  <conditionalFormatting sqref="H6">
    <cfRule type="cellIs" priority="9" dxfId="0" operator="equal" stopIfTrue="1">
      <formula>-1</formula>
    </cfRule>
  </conditionalFormatting>
  <conditionalFormatting sqref="G6">
    <cfRule type="cellIs" priority="10" dxfId="0" operator="lessThanOrEqual" stopIfTrue="1">
      <formula>1</formula>
    </cfRule>
  </conditionalFormatting>
  <conditionalFormatting sqref="F6">
    <cfRule type="cellIs" priority="11" dxfId="5" operator="lessThanOrEqual" stopIfTrue="1">
      <formula>70</formula>
    </cfRule>
    <cfRule type="cellIs" priority="12" dxfId="5" operator="greaterThan" stopIfTrue="1">
      <formula>80</formula>
    </cfRule>
  </conditionalFormatting>
  <conditionalFormatting sqref="E6">
    <cfRule type="cellIs" priority="13" dxfId="4" operator="lessThanOrEqual" stopIfTrue="1">
      <formula>20</formula>
    </cfRule>
    <cfRule type="cellIs" priority="14" dxfId="3" operator="between" stopIfTrue="1">
      <formula>50</formula>
      <formula>60</formula>
    </cfRule>
  </conditionalFormatting>
  <conditionalFormatting sqref="J5">
    <cfRule type="cellIs" priority="1" dxfId="0" operator="lessThan" stopIfTrue="1">
      <formula>1</formula>
    </cfRule>
  </conditionalFormatting>
  <conditionalFormatting sqref="H5">
    <cfRule type="cellIs" priority="2" dxfId="0" operator="equal" stopIfTrue="1">
      <formula>-1</formula>
    </cfRule>
  </conditionalFormatting>
  <conditionalFormatting sqref="G5">
    <cfRule type="cellIs" priority="3" dxfId="0" operator="lessThanOrEqual" stopIfTrue="1">
      <formula>1</formula>
    </cfRule>
  </conditionalFormatting>
  <conditionalFormatting sqref="F5">
    <cfRule type="cellIs" priority="4" dxfId="5" operator="lessThanOrEqual" stopIfTrue="1">
      <formula>70</formula>
    </cfRule>
    <cfRule type="cellIs" priority="5" dxfId="5" operator="greaterThan" stopIfTrue="1">
      <formula>80</formula>
    </cfRule>
  </conditionalFormatting>
  <conditionalFormatting sqref="E5">
    <cfRule type="cellIs" priority="6" dxfId="4" operator="lessThanOrEqual" stopIfTrue="1">
      <formula>20</formula>
    </cfRule>
    <cfRule type="cellIs" priority="7" dxfId="3" operator="between" stopIfTrue="1">
      <formula>50</formula>
      <formula>60</formula>
    </cfRule>
  </conditionalFormatting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6"/>
  <dimension ref="A1:O44"/>
  <sheetViews>
    <sheetView showGridLines="0" zoomScalePageLayoutView="0" workbookViewId="0" topLeftCell="A1">
      <selection activeCell="L12" sqref="L12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21.421875" style="0" customWidth="1"/>
    <col min="4" max="4" width="14.7109375" style="0" customWidth="1"/>
    <col min="5" max="5" width="14.8515625" style="0" customWidth="1"/>
    <col min="6" max="6" width="8.421875" style="0" customWidth="1"/>
    <col min="7" max="7" width="7.8515625" style="0" customWidth="1"/>
    <col min="8" max="8" width="9.421875" style="0" customWidth="1"/>
    <col min="9" max="9" width="6.421875" style="0" customWidth="1"/>
    <col min="10" max="10" width="10.00390625" style="2" hidden="1" customWidth="1"/>
  </cols>
  <sheetData>
    <row r="1" spans="1:11" ht="18.75" customHeight="1">
      <c r="A1" s="72" t="s">
        <v>118</v>
      </c>
      <c r="C1" s="3"/>
      <c r="D1" s="3"/>
      <c r="E1" s="3"/>
      <c r="F1" s="3"/>
      <c r="G1" s="15"/>
      <c r="H1" s="5"/>
      <c r="I1" s="5"/>
      <c r="J1" s="14"/>
      <c r="K1" s="5"/>
    </row>
    <row r="3" spans="1:14" s="4" customFormat="1" ht="15">
      <c r="A3" s="180" t="s">
        <v>0</v>
      </c>
      <c r="B3" s="181" t="s">
        <v>112</v>
      </c>
      <c r="C3" s="181" t="s">
        <v>109</v>
      </c>
      <c r="D3" s="181" t="s">
        <v>113</v>
      </c>
      <c r="E3" s="182" t="s">
        <v>7</v>
      </c>
      <c r="F3" s="183" t="s">
        <v>3</v>
      </c>
      <c r="G3" s="183" t="s">
        <v>4</v>
      </c>
      <c r="H3" s="183" t="s">
        <v>5</v>
      </c>
      <c r="I3" s="183" t="s">
        <v>2</v>
      </c>
      <c r="J3" s="36" t="s">
        <v>31</v>
      </c>
      <c r="M3" s="70">
        <v>0.5633355601531669</v>
      </c>
      <c r="N3" s="70">
        <f ca="1">RAND()</f>
        <v>0.6505480093770215</v>
      </c>
    </row>
    <row r="4" spans="1:15" ht="15.75">
      <c r="A4" s="112" t="s">
        <v>186</v>
      </c>
      <c r="B4" s="118" t="s">
        <v>150</v>
      </c>
      <c r="C4" s="18" t="s">
        <v>122</v>
      </c>
      <c r="D4" s="178">
        <v>3</v>
      </c>
      <c r="E4" s="170" t="str">
        <f aca="true" ca="1" t="shared" si="0" ref="E4:E21">IF(B4="","",IF(OR(D4="",YEAR(NOW())-D4&gt;1900),"Avoin",IF(YEAR(NOW())-D4&gt;=60,60,IF(YEAR(NOW())-D4&gt;=50,50,IF(YEAR(NOW())-D4&gt;20,"Avoin",IF(YEAR(NOW())-D4&lt;=17,17,20))))))</f>
        <v>Avoin</v>
      </c>
      <c r="F4" s="107">
        <v>80.6</v>
      </c>
      <c r="G4" s="99">
        <f aca="true" t="shared" si="1" ref="G4:G21">IF(AND(B4="",F4=""),1,IF(F4="",0,CEILING(F4,2.5)))</f>
        <v>82.5</v>
      </c>
      <c r="H4" s="82">
        <f aca="true" t="shared" si="2" ref="H4:H21">IF(F4="",-1,G4-F4)</f>
        <v>1.9000000000000057</v>
      </c>
      <c r="I4" s="148">
        <v>18</v>
      </c>
      <c r="J4" s="16">
        <f aca="true" t="shared" si="3" ref="J4:J20">IF(AND(B4="",F4="",I4=""),-1,IF(I4="",1-(G4/150+M4/100),I4))</f>
        <v>18</v>
      </c>
      <c r="M4" s="44">
        <v>0.6309987624917852</v>
      </c>
      <c r="N4" s="70">
        <f aca="true" ca="1" t="shared" si="4" ref="N4:N21">RAND()</f>
        <v>0.24926944055879807</v>
      </c>
      <c r="O4" s="2"/>
    </row>
    <row r="5" spans="1:14" ht="31.5">
      <c r="A5" s="112" t="s">
        <v>187</v>
      </c>
      <c r="B5" s="118" t="s">
        <v>174</v>
      </c>
      <c r="C5" s="18" t="s">
        <v>148</v>
      </c>
      <c r="D5" s="172">
        <v>3</v>
      </c>
      <c r="E5" s="170" t="str">
        <f ca="1" t="shared" si="0"/>
        <v>Avoin</v>
      </c>
      <c r="F5" s="107">
        <v>82</v>
      </c>
      <c r="G5" s="99">
        <f t="shared" si="1"/>
        <v>82.5</v>
      </c>
      <c r="H5" s="82">
        <f t="shared" si="2"/>
        <v>0.5</v>
      </c>
      <c r="I5" s="88">
        <v>17</v>
      </c>
      <c r="J5" s="16">
        <f t="shared" si="3"/>
        <v>17</v>
      </c>
      <c r="M5" s="44">
        <v>0.30303453974577566</v>
      </c>
      <c r="N5" s="70">
        <f ca="1" t="shared" si="4"/>
        <v>0.9507204871552647</v>
      </c>
    </row>
    <row r="6" spans="1:14" ht="15.75">
      <c r="A6" s="112" t="s">
        <v>188</v>
      </c>
      <c r="B6" s="118" t="s">
        <v>161</v>
      </c>
      <c r="C6" s="18" t="s">
        <v>162</v>
      </c>
      <c r="D6" s="172">
        <v>3</v>
      </c>
      <c r="E6" s="170" t="str">
        <f ca="1" t="shared" si="0"/>
        <v>Avoin</v>
      </c>
      <c r="F6" s="107">
        <v>84.5</v>
      </c>
      <c r="G6" s="99">
        <f t="shared" si="1"/>
        <v>85</v>
      </c>
      <c r="H6" s="82">
        <f t="shared" si="2"/>
        <v>0.5</v>
      </c>
      <c r="I6" s="88">
        <v>16</v>
      </c>
      <c r="J6" s="16">
        <f t="shared" si="3"/>
        <v>16</v>
      </c>
      <c r="M6" s="44">
        <v>0.004338740892915638</v>
      </c>
      <c r="N6" s="70">
        <f ca="1" t="shared" si="4"/>
        <v>0.16031378021639275</v>
      </c>
    </row>
    <row r="7" spans="1:14" ht="15.75">
      <c r="A7" s="112" t="s">
        <v>189</v>
      </c>
      <c r="B7" s="118" t="s">
        <v>154</v>
      </c>
      <c r="C7" s="18" t="s">
        <v>152</v>
      </c>
      <c r="D7" s="178">
        <v>4</v>
      </c>
      <c r="E7" s="170" t="str">
        <f ca="1" t="shared" si="0"/>
        <v>Avoin</v>
      </c>
      <c r="F7" s="107">
        <v>87.7</v>
      </c>
      <c r="G7" s="99">
        <f t="shared" si="1"/>
        <v>90</v>
      </c>
      <c r="H7" s="82">
        <f t="shared" si="2"/>
        <v>2.299999999999997</v>
      </c>
      <c r="I7" s="88">
        <v>15</v>
      </c>
      <c r="J7" s="16">
        <f t="shared" si="3"/>
        <v>15</v>
      </c>
      <c r="M7" s="44">
        <v>0.3424285565587306</v>
      </c>
      <c r="N7" s="70">
        <f ca="1" t="shared" si="4"/>
        <v>0.2747014285013105</v>
      </c>
    </row>
    <row r="8" spans="1:14" ht="15.75">
      <c r="A8" s="112" t="s">
        <v>190</v>
      </c>
      <c r="B8" s="118" t="s">
        <v>179</v>
      </c>
      <c r="C8" s="18" t="s">
        <v>180</v>
      </c>
      <c r="D8" s="172">
        <v>4</v>
      </c>
      <c r="E8" s="170" t="str">
        <f ca="1" t="shared" si="0"/>
        <v>Avoin</v>
      </c>
      <c r="F8" s="107">
        <v>85</v>
      </c>
      <c r="G8" s="99">
        <f t="shared" si="1"/>
        <v>85</v>
      </c>
      <c r="H8" s="82">
        <f t="shared" si="2"/>
        <v>0</v>
      </c>
      <c r="I8" s="88">
        <v>15</v>
      </c>
      <c r="J8" s="16">
        <f t="shared" si="3"/>
        <v>15</v>
      </c>
      <c r="M8" s="44">
        <v>0.551456836761772</v>
      </c>
      <c r="N8" s="70">
        <f ca="1" t="shared" si="4"/>
        <v>0.9728614098869164</v>
      </c>
    </row>
    <row r="9" spans="1:14" ht="31.5">
      <c r="A9" s="112" t="s">
        <v>191</v>
      </c>
      <c r="B9" s="118" t="s">
        <v>147</v>
      </c>
      <c r="C9" s="18" t="s">
        <v>148</v>
      </c>
      <c r="D9" s="178">
        <v>3</v>
      </c>
      <c r="E9" s="170" t="str">
        <f ca="1" t="shared" si="0"/>
        <v>Avoin</v>
      </c>
      <c r="F9" s="107">
        <v>87.6</v>
      </c>
      <c r="G9" s="99">
        <f t="shared" si="1"/>
        <v>90</v>
      </c>
      <c r="H9" s="82">
        <f t="shared" si="2"/>
        <v>2.4000000000000057</v>
      </c>
      <c r="I9" s="88">
        <v>13</v>
      </c>
      <c r="J9" s="16">
        <f t="shared" si="3"/>
        <v>13</v>
      </c>
      <c r="M9" s="44">
        <v>0.8230319677696656</v>
      </c>
      <c r="N9" s="70">
        <f ca="1" t="shared" si="4"/>
        <v>0.1206871185323567</v>
      </c>
    </row>
    <row r="10" spans="1:14" ht="15.75">
      <c r="A10" s="112" t="s">
        <v>192</v>
      </c>
      <c r="B10" s="118" t="s">
        <v>155</v>
      </c>
      <c r="C10" s="18" t="s">
        <v>122</v>
      </c>
      <c r="D10" s="178">
        <v>4</v>
      </c>
      <c r="E10" s="170" t="str">
        <f ca="1" t="shared" si="0"/>
        <v>Avoin</v>
      </c>
      <c r="F10" s="107">
        <v>81.5</v>
      </c>
      <c r="G10" s="99">
        <f t="shared" si="1"/>
        <v>82.5</v>
      </c>
      <c r="H10" s="82">
        <f t="shared" si="2"/>
        <v>1</v>
      </c>
      <c r="I10" s="88">
        <v>12</v>
      </c>
      <c r="J10" s="16">
        <f t="shared" si="3"/>
        <v>12</v>
      </c>
      <c r="M10" s="44">
        <v>0.8568676069439798</v>
      </c>
      <c r="N10" s="70">
        <f ca="1" t="shared" si="4"/>
        <v>0.7063188256457473</v>
      </c>
    </row>
    <row r="11" spans="1:14" ht="15.75">
      <c r="A11" s="112" t="s">
        <v>193</v>
      </c>
      <c r="B11" s="118" t="s">
        <v>151</v>
      </c>
      <c r="C11" s="18" t="s">
        <v>152</v>
      </c>
      <c r="D11" s="178">
        <v>3</v>
      </c>
      <c r="E11" s="170" t="str">
        <f ca="1" t="shared" si="0"/>
        <v>Avoin</v>
      </c>
      <c r="F11" s="107">
        <v>87.9</v>
      </c>
      <c r="G11" s="99">
        <f t="shared" si="1"/>
        <v>90</v>
      </c>
      <c r="H11" s="82">
        <f t="shared" si="2"/>
        <v>2.0999999999999943</v>
      </c>
      <c r="I11" s="88">
        <v>11</v>
      </c>
      <c r="J11" s="16">
        <f t="shared" si="3"/>
        <v>11</v>
      </c>
      <c r="M11" s="44">
        <v>0.5971148534977768</v>
      </c>
      <c r="N11" s="70">
        <f ca="1" t="shared" si="4"/>
        <v>0.10602192870661409</v>
      </c>
    </row>
    <row r="12" spans="1:14" ht="15.75">
      <c r="A12" s="112" t="s">
        <v>194</v>
      </c>
      <c r="B12" s="118" t="s">
        <v>156</v>
      </c>
      <c r="C12" s="18" t="s">
        <v>122</v>
      </c>
      <c r="D12" s="172">
        <v>3</v>
      </c>
      <c r="E12" s="170" t="str">
        <f ca="1" t="shared" si="0"/>
        <v>Avoin</v>
      </c>
      <c r="F12" s="107">
        <v>88.5</v>
      </c>
      <c r="G12" s="99">
        <f t="shared" si="1"/>
        <v>90</v>
      </c>
      <c r="H12" s="82">
        <f t="shared" si="2"/>
        <v>1.5</v>
      </c>
      <c r="I12" s="88">
        <v>8</v>
      </c>
      <c r="J12" s="16">
        <f t="shared" si="3"/>
        <v>8</v>
      </c>
      <c r="M12" s="44">
        <v>0.6209778885378823</v>
      </c>
      <c r="N12" s="70">
        <f ca="1" t="shared" si="4"/>
        <v>0.4350047070465909</v>
      </c>
    </row>
    <row r="13" spans="1:14" ht="15.75">
      <c r="A13" s="112">
        <f aca="true" t="shared" si="5" ref="A13:A21">IF(OR(F13="",I13=""),"",A12+1)</f>
      </c>
      <c r="B13" s="118"/>
      <c r="C13" s="18"/>
      <c r="D13" s="172"/>
      <c r="E13" s="170">
        <f ca="1" t="shared" si="0"/>
      </c>
      <c r="F13" s="107"/>
      <c r="G13" s="99">
        <f t="shared" si="1"/>
        <v>1</v>
      </c>
      <c r="H13" s="82">
        <f t="shared" si="2"/>
        <v>-1</v>
      </c>
      <c r="I13" s="88"/>
      <c r="J13" s="16">
        <f t="shared" si="3"/>
        <v>-1</v>
      </c>
      <c r="M13" s="44">
        <v>0.6860321551708033</v>
      </c>
      <c r="N13" s="70">
        <f ca="1" t="shared" si="4"/>
        <v>0.57273982053577</v>
      </c>
    </row>
    <row r="14" spans="1:14" ht="15.75">
      <c r="A14" s="112">
        <f t="shared" si="5"/>
      </c>
      <c r="B14" s="118"/>
      <c r="C14" s="18"/>
      <c r="D14" s="172"/>
      <c r="E14" s="170">
        <f ca="1" t="shared" si="0"/>
      </c>
      <c r="F14" s="107"/>
      <c r="G14" s="99">
        <f t="shared" si="1"/>
        <v>1</v>
      </c>
      <c r="H14" s="82">
        <f t="shared" si="2"/>
        <v>-1</v>
      </c>
      <c r="I14" s="88"/>
      <c r="J14" s="16">
        <f t="shared" si="3"/>
        <v>-1</v>
      </c>
      <c r="M14" s="44">
        <v>0.5565954573358447</v>
      </c>
      <c r="N14" s="70">
        <f ca="1" t="shared" si="4"/>
        <v>0.684550076672112</v>
      </c>
    </row>
    <row r="15" spans="1:14" ht="15.75">
      <c r="A15" s="112">
        <f t="shared" si="5"/>
      </c>
      <c r="B15" s="118"/>
      <c r="C15" s="18"/>
      <c r="D15" s="172"/>
      <c r="E15" s="170">
        <f ca="1" t="shared" si="0"/>
      </c>
      <c r="F15" s="107"/>
      <c r="G15" s="99">
        <f t="shared" si="1"/>
        <v>1</v>
      </c>
      <c r="H15" s="82">
        <f t="shared" si="2"/>
        <v>-1</v>
      </c>
      <c r="I15" s="88"/>
      <c r="J15" s="16">
        <f t="shared" si="3"/>
        <v>-1</v>
      </c>
      <c r="M15" s="44">
        <v>0.702906676813325</v>
      </c>
      <c r="N15" s="70">
        <f ca="1" t="shared" si="4"/>
        <v>0.9097712366982281</v>
      </c>
    </row>
    <row r="16" spans="1:14" ht="15.75">
      <c r="A16" s="112">
        <f t="shared" si="5"/>
      </c>
      <c r="B16" s="118"/>
      <c r="C16" s="18"/>
      <c r="D16" s="172"/>
      <c r="E16" s="170">
        <f ca="1" t="shared" si="0"/>
      </c>
      <c r="F16" s="107"/>
      <c r="G16" s="99">
        <f t="shared" si="1"/>
        <v>1</v>
      </c>
      <c r="H16" s="82">
        <f t="shared" si="2"/>
        <v>-1</v>
      </c>
      <c r="I16" s="88"/>
      <c r="J16" s="16">
        <f t="shared" si="3"/>
        <v>-1</v>
      </c>
      <c r="M16" s="44">
        <v>0.38640706367989375</v>
      </c>
      <c r="N16" s="70">
        <f ca="1" t="shared" si="4"/>
        <v>0.28330640646489247</v>
      </c>
    </row>
    <row r="17" spans="1:14" ht="15.75">
      <c r="A17" s="112">
        <f t="shared" si="5"/>
      </c>
      <c r="B17" s="118"/>
      <c r="C17" s="18"/>
      <c r="D17" s="172"/>
      <c r="E17" s="170">
        <f ca="1" t="shared" si="0"/>
      </c>
      <c r="F17" s="107"/>
      <c r="G17" s="99">
        <f t="shared" si="1"/>
        <v>1</v>
      </c>
      <c r="H17" s="82">
        <f t="shared" si="2"/>
        <v>-1</v>
      </c>
      <c r="I17" s="88"/>
      <c r="J17" s="16">
        <f t="shared" si="3"/>
        <v>-1</v>
      </c>
      <c r="M17" s="44">
        <v>0.36111342383373657</v>
      </c>
      <c r="N17" s="70">
        <f ca="1" t="shared" si="4"/>
        <v>0.980898137004581</v>
      </c>
    </row>
    <row r="18" spans="1:14" ht="15.75">
      <c r="A18" s="112">
        <f t="shared" si="5"/>
      </c>
      <c r="B18" s="118"/>
      <c r="C18" s="18"/>
      <c r="D18" s="172"/>
      <c r="E18" s="170">
        <f ca="1" t="shared" si="0"/>
      </c>
      <c r="F18" s="107"/>
      <c r="G18" s="99">
        <f t="shared" si="1"/>
        <v>1</v>
      </c>
      <c r="H18" s="82">
        <f t="shared" si="2"/>
        <v>-1</v>
      </c>
      <c r="I18" s="88"/>
      <c r="J18" s="16">
        <f t="shared" si="3"/>
        <v>-1</v>
      </c>
      <c r="M18" s="44">
        <v>0.14242235370490874</v>
      </c>
      <c r="N18" s="70">
        <f ca="1" t="shared" si="4"/>
        <v>0.9839135467716909</v>
      </c>
    </row>
    <row r="19" spans="1:14" ht="16.5" customHeight="1">
      <c r="A19" s="112">
        <f t="shared" si="5"/>
      </c>
      <c r="B19" s="118"/>
      <c r="C19" s="18"/>
      <c r="D19" s="172"/>
      <c r="E19" s="170">
        <f ca="1" t="shared" si="0"/>
      </c>
      <c r="F19" s="107"/>
      <c r="G19" s="99">
        <f t="shared" si="1"/>
        <v>1</v>
      </c>
      <c r="H19" s="82">
        <f t="shared" si="2"/>
        <v>-1</v>
      </c>
      <c r="I19" s="88"/>
      <c r="J19" s="16">
        <f t="shared" si="3"/>
        <v>-1</v>
      </c>
      <c r="K19" s="13"/>
      <c r="M19" s="44">
        <v>0.6986992175624875</v>
      </c>
      <c r="N19" s="70">
        <f ca="1" t="shared" si="4"/>
        <v>0.3510180472282951</v>
      </c>
    </row>
    <row r="20" spans="1:14" ht="16.5" customHeight="1">
      <c r="A20" s="112">
        <f t="shared" si="5"/>
      </c>
      <c r="B20" s="118"/>
      <c r="C20" s="18"/>
      <c r="D20" s="172"/>
      <c r="E20" s="170">
        <f ca="1" t="shared" si="0"/>
      </c>
      <c r="F20" s="107"/>
      <c r="G20" s="99">
        <f t="shared" si="1"/>
        <v>1</v>
      </c>
      <c r="H20" s="82">
        <f t="shared" si="2"/>
        <v>-1</v>
      </c>
      <c r="I20" s="88"/>
      <c r="J20" s="16">
        <f t="shared" si="3"/>
        <v>-1</v>
      </c>
      <c r="K20" s="13"/>
      <c r="M20" s="44">
        <v>0.5723498575996064</v>
      </c>
      <c r="N20" s="70">
        <f ca="1" t="shared" si="4"/>
        <v>0.5602818152604842</v>
      </c>
    </row>
    <row r="21" spans="1:14" ht="16.5" customHeight="1" thickBot="1">
      <c r="A21" s="112">
        <f t="shared" si="5"/>
      </c>
      <c r="B21" s="124"/>
      <c r="C21" s="125"/>
      <c r="D21" s="176"/>
      <c r="E21" s="170">
        <f ca="1" t="shared" si="0"/>
      </c>
      <c r="F21" s="108"/>
      <c r="G21" s="99">
        <f t="shared" si="1"/>
        <v>1</v>
      </c>
      <c r="H21" s="82">
        <f t="shared" si="2"/>
        <v>-1</v>
      </c>
      <c r="I21" s="89"/>
      <c r="J21" s="41">
        <f>IF(AND(B21="",F21="",I21=""),-1,IF(I21="",1-(G21/150+M18/100),I21))</f>
        <v>-1</v>
      </c>
      <c r="K21" s="13"/>
      <c r="M21" s="44">
        <v>0.3117653397581226</v>
      </c>
      <c r="N21" s="70">
        <f ca="1" t="shared" si="4"/>
        <v>0.6060871621281476</v>
      </c>
    </row>
    <row r="22" spans="1:10" ht="16.5" customHeight="1">
      <c r="A22" s="6"/>
      <c r="B22" s="7"/>
      <c r="C22" s="8"/>
      <c r="D22" s="8"/>
      <c r="E22" s="9"/>
      <c r="F22" s="9"/>
      <c r="G22" s="10"/>
      <c r="H22" s="11"/>
      <c r="I22" s="12"/>
      <c r="J22" s="13"/>
    </row>
    <row r="23" spans="1:10" ht="15.75">
      <c r="A23" s="6"/>
      <c r="B23" s="60" t="s">
        <v>29</v>
      </c>
      <c r="C23" s="136" t="str">
        <f>'Suomen ennätykset'!A1</f>
        <v>Ikäluokka Avoin</v>
      </c>
      <c r="D23" s="57">
        <f>'Suomen ennätykset'!D10</f>
        <v>48</v>
      </c>
      <c r="E23" s="19" t="str">
        <f>'Suomen ennätykset'!B10</f>
        <v>Jani Syrjänen</v>
      </c>
      <c r="F23" s="50"/>
      <c r="G23" s="51"/>
      <c r="H23" s="52"/>
      <c r="I23" s="12"/>
      <c r="J23" s="13"/>
    </row>
    <row r="24" spans="1:10" ht="15.75">
      <c r="A24" s="6"/>
      <c r="B24" s="61" t="e">
        <f>'Suomen ennätykset'!#REF!</f>
        <v>#REF!</v>
      </c>
      <c r="C24" s="136" t="s">
        <v>47</v>
      </c>
      <c r="D24" s="57" t="str">
        <f>'Suomen ennätykset'!D25</f>
        <v>-</v>
      </c>
      <c r="E24" s="19" t="str">
        <f>'Suomen ennätykset'!B25</f>
        <v>-</v>
      </c>
      <c r="F24" s="50"/>
      <c r="G24" s="51"/>
      <c r="H24" s="52"/>
      <c r="I24" s="12"/>
      <c r="J24" s="13"/>
    </row>
    <row r="25" spans="1:10" ht="15.75">
      <c r="A25" s="6"/>
      <c r="B25" s="141"/>
      <c r="C25" s="136" t="str">
        <f>'Suomen ennätykset'!A31</f>
        <v>Ikäluokka  20 v </v>
      </c>
      <c r="D25" s="57" t="str">
        <f>'Suomen ennätykset'!D40</f>
        <v>-</v>
      </c>
      <c r="E25" s="19" t="str">
        <f>'Suomen ennätykset'!B40</f>
        <v>-</v>
      </c>
      <c r="F25" s="50"/>
      <c r="G25" s="51"/>
      <c r="H25" s="52"/>
      <c r="I25" s="12"/>
      <c r="J25" s="13"/>
    </row>
    <row r="26" spans="1:10" ht="15.75">
      <c r="A26" s="6"/>
      <c r="B26" s="162"/>
      <c r="C26" s="136" t="str">
        <f>'Suomen ennätykset'!A46</f>
        <v>Ikäluokka 50 v </v>
      </c>
      <c r="D26" s="57">
        <f>'Suomen ennätykset'!D55</f>
        <v>29</v>
      </c>
      <c r="E26" s="19" t="str">
        <f>'Suomen ennätykset'!B55</f>
        <v>Vesa Lasaroff</v>
      </c>
      <c r="F26" s="50"/>
      <c r="G26" s="51"/>
      <c r="H26" s="52"/>
      <c r="I26" s="12"/>
      <c r="J26" s="14"/>
    </row>
    <row r="27" spans="1:10" ht="15.75">
      <c r="A27" s="6"/>
      <c r="B27" s="163"/>
      <c r="C27" s="135" t="str">
        <f>'Suomen ennätykset'!A61</f>
        <v>Ikäluokka  60 v </v>
      </c>
      <c r="D27" s="57">
        <f>'Suomen ennätykset'!D70</f>
        <v>25</v>
      </c>
      <c r="E27" s="19" t="str">
        <f>'Suomen ennätykset'!B70</f>
        <v>Reima Häkkinen</v>
      </c>
      <c r="F27" s="54"/>
      <c r="G27" s="55"/>
      <c r="H27" s="56"/>
      <c r="I27" s="12"/>
      <c r="J27" s="14"/>
    </row>
    <row r="28" spans="1:10" ht="15">
      <c r="A28" s="6"/>
      <c r="B28" s="7"/>
      <c r="C28" s="8"/>
      <c r="D28" s="8"/>
      <c r="E28" s="9"/>
      <c r="F28" s="9"/>
      <c r="G28" s="10"/>
      <c r="H28" s="11"/>
      <c r="I28" s="12"/>
      <c r="J28" s="14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14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14"/>
    </row>
    <row r="31" spans="1:10" ht="12.75">
      <c r="A31" s="5"/>
      <c r="B31" t="s">
        <v>92</v>
      </c>
      <c r="C31" s="5"/>
      <c r="D31" s="5"/>
      <c r="E31" s="5"/>
      <c r="F31" s="5"/>
      <c r="G31" s="5"/>
      <c r="H31" s="5"/>
      <c r="I31" s="5"/>
      <c r="J31" s="14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14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14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14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14"/>
    </row>
    <row r="36" spans="1:10" ht="12.75">
      <c r="A36" s="5"/>
      <c r="B36" s="5"/>
      <c r="C36" s="5"/>
      <c r="D36" s="5"/>
      <c r="E36" s="5"/>
      <c r="F36" s="5"/>
      <c r="G36" s="5"/>
      <c r="H36" s="5"/>
      <c r="I36" s="5"/>
      <c r="J36" s="14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14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14"/>
    </row>
    <row r="39" spans="1:10" ht="12.75">
      <c r="A39" s="5"/>
      <c r="B39" s="5"/>
      <c r="C39" s="5"/>
      <c r="D39" s="5"/>
      <c r="E39" s="5"/>
      <c r="F39" s="5"/>
      <c r="G39" s="5"/>
      <c r="H39" s="5"/>
      <c r="I39" s="5"/>
      <c r="J39" s="14"/>
    </row>
    <row r="40" spans="1:10" ht="12.75">
      <c r="A40" s="5"/>
      <c r="B40" s="5"/>
      <c r="C40" s="5"/>
      <c r="D40" s="5"/>
      <c r="E40" s="5"/>
      <c r="F40" s="5"/>
      <c r="G40" s="5"/>
      <c r="H40" s="5"/>
      <c r="I40" s="5"/>
      <c r="J40" s="14"/>
    </row>
    <row r="41" spans="1:10" ht="12.75">
      <c r="A41" s="5"/>
      <c r="B41" s="5"/>
      <c r="C41" s="5"/>
      <c r="D41" s="5"/>
      <c r="E41" s="5"/>
      <c r="F41" s="5"/>
      <c r="G41" s="5"/>
      <c r="H41" s="5"/>
      <c r="I41" s="5"/>
      <c r="J41" s="14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</sheetData>
  <sheetProtection/>
  <protectedRanges>
    <protectedRange sqref="B5:C21 D5:D7 B4:D4 F4:F21 I4:I21" name="Alue1"/>
    <protectedRange sqref="D8:D21" name="Alue1_1"/>
    <protectedRange sqref="E4:E21" name="Alue1_2"/>
  </protectedRanges>
  <conditionalFormatting sqref="J4:J21">
    <cfRule type="cellIs" priority="1" dxfId="0" operator="lessThan" stopIfTrue="1">
      <formula>1</formula>
    </cfRule>
  </conditionalFormatting>
  <conditionalFormatting sqref="H4:H21">
    <cfRule type="cellIs" priority="2" dxfId="0" operator="equal" stopIfTrue="1">
      <formula>-1</formula>
    </cfRule>
  </conditionalFormatting>
  <conditionalFormatting sqref="G4:G21">
    <cfRule type="cellIs" priority="3" dxfId="0" operator="lessThanOrEqual" stopIfTrue="1">
      <formula>1</formula>
    </cfRule>
  </conditionalFormatting>
  <conditionalFormatting sqref="F4:F21">
    <cfRule type="cellIs" priority="4" dxfId="5" operator="lessThanOrEqual" stopIfTrue="1">
      <formula>80</formula>
    </cfRule>
    <cfRule type="cellIs" priority="5" dxfId="5" operator="greaterThan" stopIfTrue="1">
      <formula>90</formula>
    </cfRule>
  </conditionalFormatting>
  <conditionalFormatting sqref="E4:E21">
    <cfRule type="cellIs" priority="11" dxfId="4" operator="lessThanOrEqual" stopIfTrue="1">
      <formula>20</formula>
    </cfRule>
    <cfRule type="cellIs" priority="12" dxfId="3" operator="between" stopIfTrue="1">
      <formula>50</formula>
      <formula>60</formula>
    </cfRule>
  </conditionalFormatting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7"/>
  <dimension ref="A1:O33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21.421875" style="0" customWidth="1"/>
    <col min="4" max="4" width="14.7109375" style="0" customWidth="1"/>
    <col min="5" max="5" width="14.8515625" style="0" customWidth="1"/>
    <col min="6" max="6" width="8.421875" style="0" customWidth="1"/>
    <col min="7" max="7" width="7.8515625" style="0" customWidth="1"/>
    <col min="8" max="8" width="9.421875" style="0" customWidth="1"/>
    <col min="9" max="9" width="6.421875" style="0" customWidth="1"/>
    <col min="10" max="10" width="10.00390625" style="2" hidden="1" customWidth="1"/>
  </cols>
  <sheetData>
    <row r="1" spans="1:11" ht="18.75" customHeight="1">
      <c r="A1" s="72" t="s">
        <v>119</v>
      </c>
      <c r="C1" s="3"/>
      <c r="D1" s="3"/>
      <c r="E1" s="3"/>
      <c r="F1" s="3"/>
      <c r="G1" s="15"/>
      <c r="H1" s="5"/>
      <c r="I1" s="5"/>
      <c r="J1" s="14"/>
      <c r="K1" s="5"/>
    </row>
    <row r="3" spans="1:14" s="4" customFormat="1" ht="15.75" thickBot="1">
      <c r="A3" s="180" t="s">
        <v>0</v>
      </c>
      <c r="B3" s="181" t="s">
        <v>112</v>
      </c>
      <c r="C3" s="181" t="s">
        <v>109</v>
      </c>
      <c r="D3" s="181" t="s">
        <v>113</v>
      </c>
      <c r="E3" s="182" t="s">
        <v>7</v>
      </c>
      <c r="F3" s="183" t="s">
        <v>3</v>
      </c>
      <c r="G3" s="183" t="s">
        <v>4</v>
      </c>
      <c r="H3" s="183" t="s">
        <v>5</v>
      </c>
      <c r="I3" s="183" t="s">
        <v>2</v>
      </c>
      <c r="J3" s="36" t="s">
        <v>31</v>
      </c>
      <c r="M3" s="70">
        <v>0.8159517375784651</v>
      </c>
      <c r="N3" s="70">
        <f ca="1">RAND()</f>
        <v>0.2711553817756931</v>
      </c>
    </row>
    <row r="4" spans="1:15" ht="15.75">
      <c r="A4" s="111">
        <f>IF(OR(F4="",I4=""),"",1)</f>
        <v>1</v>
      </c>
      <c r="B4" s="122" t="s">
        <v>130</v>
      </c>
      <c r="C4" s="123" t="s">
        <v>131</v>
      </c>
      <c r="D4" s="174">
        <v>3</v>
      </c>
      <c r="E4" s="170" t="str">
        <f ca="1">IF(B4="","",IF(OR(D4="",YEAR(NOW())-D4&gt;1900),"Avoin",IF(YEAR(NOW())-D4&gt;=60,60,IF(YEAR(NOW())-D4&gt;=50,50,IF(YEAR(NOW())-D4&gt;20,"Avoin",IF(YEAR(NOW())-D4&lt;=17,17,20))))))</f>
        <v>Avoin</v>
      </c>
      <c r="F4" s="106">
        <v>81.1</v>
      </c>
      <c r="G4" s="99">
        <f>IF(AND(B4="",F4=""),1,IF(F4="",0,CEILING(F4,2.5)))</f>
        <v>82.5</v>
      </c>
      <c r="H4" s="82">
        <f aca="true" t="shared" si="0" ref="H4:H23">IF(F4="",-1,G4-F4)</f>
        <v>1.4000000000000057</v>
      </c>
      <c r="I4" s="200">
        <v>25</v>
      </c>
      <c r="J4" s="38">
        <f>IF(AND(B4="",F4="",I4=""),-1,IF(I4="",1-(G4/150+M4/100),IF(OR('Nostojärjestys ja telinekorkeus'!$I$1="K",'Nostojärjestys ja telinekorkeus'!$I$1="k"),I4,IF(E4="Veteraani",I4,IF(E4="Juniori 17",I4+1000,IF(E4="Juniori 20",I4+2000,I4+3000))))))</f>
        <v>3025</v>
      </c>
      <c r="M4" s="44">
        <v>0.46</v>
      </c>
      <c r="N4" s="70">
        <f aca="true" ca="1" t="shared" si="1" ref="N4:N23">RAND()</f>
        <v>0.6020347225820306</v>
      </c>
      <c r="O4" s="2"/>
    </row>
    <row r="5" spans="1:15" ht="15.75">
      <c r="A5" s="112">
        <f>IF(OR(F5="",I5=""),"",IF(E5&lt;&gt;E4,1,A4+1))</f>
        <v>2</v>
      </c>
      <c r="B5" s="149" t="s">
        <v>146</v>
      </c>
      <c r="C5" s="206" t="s">
        <v>122</v>
      </c>
      <c r="D5" s="175">
        <v>3</v>
      </c>
      <c r="E5" s="170" t="str">
        <f ca="1">IF(B5="","",IF(OR(D5="",YEAR(NOW())-D5&gt;1900),"Avoin",IF(YEAR(NOW())-D5&gt;=60,60,IF(YEAR(NOW())-D5&gt;=50,50,IF(YEAR(NOW())-D5&gt;20,"Avoin",IF(YEAR(NOW())-D5&lt;=17,17,20))))))</f>
        <v>Avoin</v>
      </c>
      <c r="F5" s="107">
        <v>80.4</v>
      </c>
      <c r="G5" s="99">
        <f>IF(AND(B5="",F5=""),1,IF(F5="",0,CEILING(F5,2.5)))</f>
        <v>82.5</v>
      </c>
      <c r="H5" s="82">
        <f t="shared" si="0"/>
        <v>2.0999999999999943</v>
      </c>
      <c r="I5" s="153">
        <v>24</v>
      </c>
      <c r="J5" s="16">
        <f>IF(AND(B5="",F5="",I5=""),-1,IF(I5="",1-(G5/150+M5/100),IF(OR('Nostojärjestys ja telinekorkeus'!$I$1="K",'Nostojärjestys ja telinekorkeus'!$I$1="k"),I5,IF(E5="Veteraani",I5,IF(E5="Juniori 17",I5+1000,IF(E5="Juniori 20",I5+2000,I5+3000))))))</f>
        <v>3024</v>
      </c>
      <c r="M5" s="44">
        <v>0.8911026611548389</v>
      </c>
      <c r="N5" s="70">
        <f ca="1" t="shared" si="1"/>
        <v>0.5050239061660845</v>
      </c>
      <c r="O5" s="2"/>
    </row>
    <row r="6" spans="1:15" ht="15.75">
      <c r="A6" s="112">
        <f aca="true" t="shared" si="2" ref="A6:A23">IF(OR(F6="",I6=""),"",IF(E6&lt;&gt;E5,1,A5+1))</f>
        <v>3</v>
      </c>
      <c r="B6" s="149" t="s">
        <v>170</v>
      </c>
      <c r="C6" s="206" t="s">
        <v>136</v>
      </c>
      <c r="D6" s="175">
        <v>4</v>
      </c>
      <c r="E6" s="170" t="str">
        <f ca="1">IF(B6="","",IF(OR(D6="",YEAR(NOW())-D6&gt;1900),"Avoin",IF(YEAR(NOW())-D6&gt;=60,60,IF(YEAR(NOW())-D6&gt;=50,50,IF(YEAR(NOW())-D6&gt;20,"Avoin",IF(YEAR(NOW())-D6&lt;=17,17,20))))))</f>
        <v>Avoin</v>
      </c>
      <c r="F6" s="107">
        <v>80.4</v>
      </c>
      <c r="G6" s="99">
        <f>IF(AND(B6="",F6=""),1,IF(F6="",0,CEILING(F6,2.5)))</f>
        <v>82.5</v>
      </c>
      <c r="H6" s="82">
        <f t="shared" si="0"/>
        <v>2.0999999999999943</v>
      </c>
      <c r="I6" s="153">
        <v>22</v>
      </c>
      <c r="J6" s="16">
        <f>IF(AND(B6="",F6="",I6=""),-1,IF(I6="",1-(G6/150+M6/100),IF(OR('Nostojärjestys ja telinekorkeus'!$I$1="K",'Nostojärjestys ja telinekorkeus'!$I$1="k"),I6,IF(E6="Veteraani",I6,IF(E6="Juniori 17",I6+1000,IF(E6="Juniori 20",I6+2000,I6+3000))))))</f>
        <v>3022</v>
      </c>
      <c r="M6" s="44">
        <v>0.13385241897152395</v>
      </c>
      <c r="N6" s="70">
        <f ca="1" t="shared" si="1"/>
        <v>0.2745690644354938</v>
      </c>
      <c r="O6" s="2"/>
    </row>
    <row r="7" spans="1:14" ht="15.75">
      <c r="A7" s="112">
        <f t="shared" si="2"/>
        <v>4</v>
      </c>
      <c r="B7" s="119" t="s">
        <v>138</v>
      </c>
      <c r="C7" s="17" t="s">
        <v>122</v>
      </c>
      <c r="D7" s="175">
        <v>3</v>
      </c>
      <c r="E7" s="170" t="str">
        <f ca="1">IF(B7="","",IF(OR(D7="",YEAR(NOW())-D7&gt;1900),"Avoin",IF(YEAR(NOW())-D7&gt;=60,60,IF(YEAR(NOW())-D7&gt;=50,50,IF(YEAR(NOW())-D7&gt;20,"Avoin",IF(YEAR(NOW())-D7&lt;=17,17,20))))))</f>
        <v>Avoin</v>
      </c>
      <c r="F7" s="107">
        <v>81.6</v>
      </c>
      <c r="G7" s="99">
        <f>IF(AND(B7="",F7=""),1,IF(F7="",0,CEILING(F7,2.5)))</f>
        <v>82.5</v>
      </c>
      <c r="H7" s="82">
        <f t="shared" si="0"/>
        <v>0.9000000000000057</v>
      </c>
      <c r="I7" s="153">
        <v>20</v>
      </c>
      <c r="J7" s="16">
        <f>IF(AND(B7="",F7="",I7=""),-1,IF(I7="",1-(G7/150+M7/100),IF(OR('Nostojärjestys ja telinekorkeus'!$I$1="K",'Nostojärjestys ja telinekorkeus'!$I$1="k"),I7,IF(E7="Veteraani",I7,IF(E7="Juniori 17",I7+1000,IF(E7="Juniori 20",I7+2000,I7+3000))))))</f>
        <v>3020</v>
      </c>
      <c r="M7" s="44">
        <v>0.4796032877538585</v>
      </c>
      <c r="N7" s="70">
        <f ca="1" t="shared" si="1"/>
        <v>0.8641282207948596</v>
      </c>
    </row>
    <row r="8" spans="1:14" ht="15.75">
      <c r="A8" s="112">
        <v>5</v>
      </c>
      <c r="B8" s="149" t="s">
        <v>169</v>
      </c>
      <c r="C8" s="206" t="s">
        <v>197</v>
      </c>
      <c r="D8" s="175">
        <v>4</v>
      </c>
      <c r="E8" s="170" t="s">
        <v>195</v>
      </c>
      <c r="F8" s="107">
        <v>86.7</v>
      </c>
      <c r="G8" s="99">
        <f>IF(AND(B8="",F8=""),1,IF(F8="",0,CEILING(F8,2.5)))</f>
        <v>87.5</v>
      </c>
      <c r="H8" s="82">
        <f t="shared" si="0"/>
        <v>0.7999999999999972</v>
      </c>
      <c r="I8" s="153">
        <v>16</v>
      </c>
      <c r="J8" s="16">
        <f>IF(AND(B8="",F8="",I8=""),-1,IF(I8="",1-(G8/150+M8/100),IF(OR('Nostojärjestys ja telinekorkeus'!$I$1="K",'Nostojärjestys ja telinekorkeus'!$I$1="k"),I8,IF(E8="Veteraani",I8,IF(E8="Juniori 17",I8+1000,IF(E8="Juniori 20",I8+2000,I8+3000))))))</f>
        <v>3016</v>
      </c>
      <c r="M8" s="44">
        <v>0.6280443266453628</v>
      </c>
      <c r="N8" s="70">
        <f ca="1" t="shared" si="1"/>
        <v>0.9784829207642314</v>
      </c>
    </row>
    <row r="9" spans="1:14" ht="15.75">
      <c r="A9" s="112">
        <v>6</v>
      </c>
      <c r="B9" s="119" t="s">
        <v>127</v>
      </c>
      <c r="C9" s="17" t="s">
        <v>128</v>
      </c>
      <c r="D9" s="175">
        <v>3</v>
      </c>
      <c r="E9" s="170" t="str">
        <f aca="true" ca="1" t="shared" si="3" ref="E9:E23">IF(B9="","",IF(OR(D9="",YEAR(NOW())-D9&gt;1900),"Avoin",IF(YEAR(NOW())-D9&gt;=60,60,IF(YEAR(NOW())-D9&gt;=50,50,IF(YEAR(NOW())-D9&gt;20,"Avoin",IF(YEAR(NOW())-D9&lt;=17,17,20))))))</f>
        <v>Avoin</v>
      </c>
      <c r="F9" s="107">
        <v>85</v>
      </c>
      <c r="G9" s="99">
        <v>85</v>
      </c>
      <c r="H9" s="82">
        <f t="shared" si="0"/>
        <v>0</v>
      </c>
      <c r="I9" s="204">
        <v>16</v>
      </c>
      <c r="J9" s="16">
        <f>IF(AND(B9="",F9="",I9=""),-1,IF(I9="",1-(G9/150+M9/100),IF(OR('Nostojärjestys ja telinekorkeus'!$I$1="K",'Nostojärjestys ja telinekorkeus'!$I$1="k"),I9,IF(E9="Veteraani",I9,IF(E9="Juniori 17",I9+1000,IF(E9="Juniori 20",I9+2000,I9+3000))))))</f>
        <v>3016</v>
      </c>
      <c r="M9" s="44">
        <v>0.45228266466989986</v>
      </c>
      <c r="N9" s="70">
        <f ca="1" t="shared" si="1"/>
        <v>0.4008160279449867</v>
      </c>
    </row>
    <row r="10" spans="1:14" ht="15.75">
      <c r="A10" s="112">
        <f t="shared" si="2"/>
      </c>
      <c r="B10" s="149"/>
      <c r="C10" s="150"/>
      <c r="D10" s="172"/>
      <c r="E10" s="170">
        <f ca="1" t="shared" si="3"/>
      </c>
      <c r="F10" s="107"/>
      <c r="G10" s="99">
        <f aca="true" t="shared" si="4" ref="G10:G23">IF(AND(B10="",F10=""),1,IF(F10="",0,CEILING(F10,2.5)))</f>
        <v>1</v>
      </c>
      <c r="H10" s="82">
        <f t="shared" si="0"/>
        <v>-1</v>
      </c>
      <c r="I10" s="153"/>
      <c r="J10" s="16">
        <f>IF(AND(B10="",F10="",I10=""),-1,IF(I10="",1-(G10/150+M10/100),IF(OR('Nostojärjestys ja telinekorkeus'!$I$1="K",'Nostojärjestys ja telinekorkeus'!$I$1="k"),I10,IF(E10="Veteraani",I10,IF(E10="Juniori 17",I10+1000,IF(E10="Juniori 20",I10+2000,I10+3000))))))</f>
        <v>-1</v>
      </c>
      <c r="M10" s="44">
        <v>0.5182243990513102</v>
      </c>
      <c r="N10" s="70">
        <f ca="1" t="shared" si="1"/>
        <v>0.9982932108733928</v>
      </c>
    </row>
    <row r="11" spans="1:14" ht="15.75" customHeight="1">
      <c r="A11" s="112">
        <f t="shared" si="2"/>
      </c>
      <c r="B11" s="149"/>
      <c r="C11" s="150"/>
      <c r="D11" s="172"/>
      <c r="E11" s="170">
        <f ca="1" t="shared" si="3"/>
      </c>
      <c r="F11" s="107"/>
      <c r="G11" s="99">
        <f t="shared" si="4"/>
        <v>1</v>
      </c>
      <c r="H11" s="82">
        <f t="shared" si="0"/>
        <v>-1</v>
      </c>
      <c r="I11" s="153"/>
      <c r="J11" s="16">
        <f>IF(AND(B11="",F11="",I11=""),-1,IF(I11="",1-(G11/150+M11/100),IF(OR('Nostojärjestys ja telinekorkeus'!$I$1="K",'Nostojärjestys ja telinekorkeus'!$I$1="k"),I11,IF(E11="Veteraani",I11,IF(E11="Juniori 17",I11+1000,IF(E11="Juniori 20",I11+2000,I11+3000))))))</f>
        <v>-1</v>
      </c>
      <c r="M11" s="44">
        <v>0.4733972552279522</v>
      </c>
      <c r="N11" s="70">
        <f ca="1" t="shared" si="1"/>
        <v>0.5674654466971225</v>
      </c>
    </row>
    <row r="12" spans="1:14" ht="15.75">
      <c r="A12" s="112">
        <f t="shared" si="2"/>
      </c>
      <c r="B12" s="149"/>
      <c r="C12" s="150"/>
      <c r="D12" s="172"/>
      <c r="E12" s="170">
        <f ca="1" t="shared" si="3"/>
      </c>
      <c r="F12" s="107"/>
      <c r="G12" s="99">
        <f t="shared" si="4"/>
        <v>1</v>
      </c>
      <c r="H12" s="82">
        <f t="shared" si="0"/>
        <v>-1</v>
      </c>
      <c r="I12" s="153"/>
      <c r="J12" s="16">
        <f>IF(AND(B12="",F12="",I12=""),-1,IF(I12="",1-(G12/150+M12/100),IF(OR('Nostojärjestys ja telinekorkeus'!$I$1="K",'Nostojärjestys ja telinekorkeus'!$I$1="k"),I12,IF(E12="Veteraani",I12,IF(E12="Juniori 17",I12+1000,IF(E12="Juniori 20",I12+2000,I12+3000))))))</f>
        <v>-1</v>
      </c>
      <c r="M12" s="44">
        <v>0.13973852016840738</v>
      </c>
      <c r="N12" s="70">
        <f ca="1" t="shared" si="1"/>
        <v>0.4482004501560398</v>
      </c>
    </row>
    <row r="13" spans="1:14" ht="15.75">
      <c r="A13" s="112">
        <f t="shared" si="2"/>
      </c>
      <c r="B13" s="149"/>
      <c r="C13" s="150"/>
      <c r="D13" s="172"/>
      <c r="E13" s="170">
        <f ca="1" t="shared" si="3"/>
      </c>
      <c r="F13" s="107"/>
      <c r="G13" s="99">
        <f t="shared" si="4"/>
        <v>1</v>
      </c>
      <c r="H13" s="82">
        <f t="shared" si="0"/>
        <v>-1</v>
      </c>
      <c r="I13" s="153"/>
      <c r="J13" s="16">
        <f>IF(AND(B13="",F13="",I13=""),-1,IF(I13="",1-(G13/150+M13/100),IF(OR('Nostojärjestys ja telinekorkeus'!$I$1="K",'Nostojärjestys ja telinekorkeus'!$I$1="k"),I13,IF(E13="Veteraani",I13,IF(E13="Juniori 17",I13+1000,IF(E13="Juniori 20",I13+2000,I13+3000))))))</f>
        <v>-1</v>
      </c>
      <c r="M13" s="44">
        <v>0.9160483286518242</v>
      </c>
      <c r="N13" s="70">
        <f ca="1" t="shared" si="1"/>
        <v>0.007351288925887434</v>
      </c>
    </row>
    <row r="14" spans="1:14" ht="15.75">
      <c r="A14" s="112">
        <f t="shared" si="2"/>
      </c>
      <c r="B14" s="149"/>
      <c r="C14" s="150"/>
      <c r="D14" s="172"/>
      <c r="E14" s="170">
        <f ca="1" t="shared" si="3"/>
      </c>
      <c r="F14" s="107"/>
      <c r="G14" s="99">
        <f t="shared" si="4"/>
        <v>1</v>
      </c>
      <c r="H14" s="82">
        <f t="shared" si="0"/>
        <v>-1</v>
      </c>
      <c r="I14" s="153"/>
      <c r="J14" s="16">
        <f>IF(AND(B14="",F14="",I14=""),-1,IF(I14="",1-(G14/150+M14/100),IF(OR('Nostojärjestys ja telinekorkeus'!$I$1="K",'Nostojärjestys ja telinekorkeus'!$I$1="k"),I14,IF(E14="Veteraani",I14,IF(E14="Juniori 17",I14+1000,IF(E14="Juniori 20",I14+2000,I14+3000))))))</f>
        <v>-1</v>
      </c>
      <c r="M14" s="44">
        <v>0.944961735555711</v>
      </c>
      <c r="N14" s="70">
        <f ca="1" t="shared" si="1"/>
        <v>0.5306699686307088</v>
      </c>
    </row>
    <row r="15" spans="1:14" ht="15.75">
      <c r="A15" s="112">
        <f t="shared" si="2"/>
      </c>
      <c r="B15" s="149"/>
      <c r="C15" s="150"/>
      <c r="D15" s="172"/>
      <c r="E15" s="170">
        <f ca="1" t="shared" si="3"/>
      </c>
      <c r="F15" s="107"/>
      <c r="G15" s="99">
        <f t="shared" si="4"/>
        <v>1</v>
      </c>
      <c r="H15" s="82">
        <f t="shared" si="0"/>
        <v>-1</v>
      </c>
      <c r="I15" s="153"/>
      <c r="J15" s="16">
        <f>IF(AND(B15="",F15="",I15=""),-1,IF(I15="",1-(G15/150+M15/100),IF(OR('Nostojärjestys ja telinekorkeus'!$I$1="K",'Nostojärjestys ja telinekorkeus'!$I$1="k"),I15,IF(E15="Veteraani",I15,IF(E15="Juniori 17",I15+1000,IF(E15="Juniori 20",I15+2000,I15+3000))))))</f>
        <v>-1</v>
      </c>
      <c r="M15" s="44">
        <v>0.5902777808730582</v>
      </c>
      <c r="N15" s="70">
        <f ca="1" t="shared" si="1"/>
        <v>0.972237362195305</v>
      </c>
    </row>
    <row r="16" spans="1:14" ht="15.75">
      <c r="A16" s="112">
        <f t="shared" si="2"/>
      </c>
      <c r="B16" s="119"/>
      <c r="C16" s="17"/>
      <c r="D16" s="172"/>
      <c r="E16" s="170">
        <f ca="1" t="shared" si="3"/>
      </c>
      <c r="F16" s="107"/>
      <c r="G16" s="99">
        <f t="shared" si="4"/>
        <v>1</v>
      </c>
      <c r="H16" s="82">
        <f t="shared" si="0"/>
        <v>-1</v>
      </c>
      <c r="I16" s="153"/>
      <c r="J16" s="16">
        <f>IF(AND(B16="",F16="",I16=""),-1,IF(I16="",1-(G16/150+M16/100),IF(OR('Nostojärjestys ja telinekorkeus'!$I$1="K",'Nostojärjestys ja telinekorkeus'!$I$1="k"),I16,IF(E16="Veteraani",I16,IF(E16="Juniori 17",I16+1000,IF(E16="Juniori 20",I16+2000,I16+3000))))))</f>
        <v>-1</v>
      </c>
      <c r="M16" s="44">
        <v>0.8287556535242553</v>
      </c>
      <c r="N16" s="70">
        <f ca="1" t="shared" si="1"/>
        <v>0.09815149518016997</v>
      </c>
    </row>
    <row r="17" spans="1:14" ht="15.75">
      <c r="A17" s="112">
        <f t="shared" si="2"/>
      </c>
      <c r="B17" s="119"/>
      <c r="C17" s="17"/>
      <c r="D17" s="172"/>
      <c r="E17" s="170">
        <f ca="1" t="shared" si="3"/>
      </c>
      <c r="F17" s="107"/>
      <c r="G17" s="99">
        <f t="shared" si="4"/>
        <v>1</v>
      </c>
      <c r="H17" s="82">
        <f t="shared" si="0"/>
        <v>-1</v>
      </c>
      <c r="I17" s="153"/>
      <c r="J17" s="16">
        <f>IF(AND(B17="",F17="",I17=""),-1,IF(I17="",1-(G17/150+M17/100),IF(OR('Nostojärjestys ja telinekorkeus'!$I$1="K",'Nostojärjestys ja telinekorkeus'!$I$1="k"),I17,IF(E17="Veteraani",I17,IF(E17="Juniori 17",I17+1000,IF(E17="Juniori 20",I17+2000,I17+3000))))))</f>
        <v>-1</v>
      </c>
      <c r="M17" s="44">
        <v>0.18478819640318989</v>
      </c>
      <c r="N17" s="70">
        <f ca="1" t="shared" si="1"/>
        <v>0.34954021407250224</v>
      </c>
    </row>
    <row r="18" spans="1:14" ht="15.75">
      <c r="A18" s="112">
        <f t="shared" si="2"/>
      </c>
      <c r="B18" s="119"/>
      <c r="C18" s="17"/>
      <c r="D18" s="172"/>
      <c r="E18" s="170">
        <f ca="1" t="shared" si="3"/>
      </c>
      <c r="F18" s="107"/>
      <c r="G18" s="99">
        <f t="shared" si="4"/>
        <v>1</v>
      </c>
      <c r="H18" s="82">
        <f t="shared" si="0"/>
        <v>-1</v>
      </c>
      <c r="I18" s="153"/>
      <c r="J18" s="16">
        <f>IF(AND(B18="",F18="",I18=""),-1,IF(I18="",1-(G18/150+M18/100),IF(OR('Nostojärjestys ja telinekorkeus'!$I$1="K",'Nostojärjestys ja telinekorkeus'!$I$1="k"),I18,IF(E18="Veteraani",I18,IF(E18="Juniori 17",I18+1000,IF(E18="Juniori 20",I18+2000,I18+3000))))))</f>
        <v>-1</v>
      </c>
      <c r="M18" s="44">
        <v>0.5826726588000666</v>
      </c>
      <c r="N18" s="70">
        <f ca="1" t="shared" si="1"/>
        <v>0.6962625688495616</v>
      </c>
    </row>
    <row r="19" spans="1:14" ht="15.75">
      <c r="A19" s="112">
        <f t="shared" si="2"/>
      </c>
      <c r="B19" s="119"/>
      <c r="C19" s="17"/>
      <c r="D19" s="172"/>
      <c r="E19" s="170">
        <f ca="1" t="shared" si="3"/>
      </c>
      <c r="F19" s="107"/>
      <c r="G19" s="99">
        <f t="shared" si="4"/>
        <v>1</v>
      </c>
      <c r="H19" s="82">
        <f t="shared" si="0"/>
        <v>-1</v>
      </c>
      <c r="I19" s="153"/>
      <c r="J19" s="16">
        <f>IF(AND(B19="",F19="",I19=""),-1,IF(I19="",1-(G19/150+M19/100),IF(OR('Nostojärjestys ja telinekorkeus'!$I$1="K",'Nostojärjestys ja telinekorkeus'!$I$1="k"),I19,IF(E19="Veteraani",I19,IF(E19="Juniori 17",I19+1000,IF(E19="Juniori 20",I19+2000,I19+3000))))))</f>
        <v>-1</v>
      </c>
      <c r="M19" s="44">
        <v>0.5960888644811915</v>
      </c>
      <c r="N19" s="70">
        <f ca="1" t="shared" si="1"/>
        <v>0.3561445837955991</v>
      </c>
    </row>
    <row r="20" spans="1:14" ht="15.75">
      <c r="A20" s="112">
        <f t="shared" si="2"/>
      </c>
      <c r="B20" s="119"/>
      <c r="C20" s="17"/>
      <c r="D20" s="172"/>
      <c r="E20" s="170">
        <f ca="1" t="shared" si="3"/>
      </c>
      <c r="F20" s="107"/>
      <c r="G20" s="99">
        <f t="shared" si="4"/>
        <v>1</v>
      </c>
      <c r="H20" s="82">
        <f t="shared" si="0"/>
        <v>-1</v>
      </c>
      <c r="I20" s="153"/>
      <c r="J20" s="16">
        <f>IF(AND(B20="",F20="",I20=""),-1,IF(I20="",1-(G20/150+M20/100),IF(OR('Nostojärjestys ja telinekorkeus'!$I$1="K",'Nostojärjestys ja telinekorkeus'!$I$1="k"),I20,IF(E20="Veteraani",I20,IF(E20="Juniori 17",I20+1000,IF(E20="Juniori 20",I20+2000,I20+3000))))))</f>
        <v>-1</v>
      </c>
      <c r="M20" s="44">
        <v>0.6633966314800208</v>
      </c>
      <c r="N20" s="70">
        <f ca="1" t="shared" si="1"/>
        <v>0.4981864915843617</v>
      </c>
    </row>
    <row r="21" spans="1:14" ht="16.5" customHeight="1">
      <c r="A21" s="112">
        <f t="shared" si="2"/>
      </c>
      <c r="B21" s="119"/>
      <c r="C21" s="17"/>
      <c r="D21" s="172"/>
      <c r="E21" s="170">
        <f ca="1" t="shared" si="3"/>
      </c>
      <c r="F21" s="107"/>
      <c r="G21" s="99">
        <f t="shared" si="4"/>
        <v>1</v>
      </c>
      <c r="H21" s="82">
        <f t="shared" si="0"/>
        <v>-1</v>
      </c>
      <c r="I21" s="154"/>
      <c r="J21" s="16">
        <f>IF(AND(B21="",F21="",I21=""),-1,IF(I21="",1-(G21/150+M21/100),IF(OR('Nostojärjestys ja telinekorkeus'!$I$1="K",'Nostojärjestys ja telinekorkeus'!$I$1="k"),I21,IF(E21="Veteraani",I21,IF(E21="Juniori 17",I21+1000,IF(E21="Juniori 20",I21+2000,I21+3000))))))</f>
        <v>-1</v>
      </c>
      <c r="K21" s="2"/>
      <c r="M21" s="44">
        <v>0.38811756747174275</v>
      </c>
      <c r="N21" s="70">
        <f ca="1" t="shared" si="1"/>
        <v>0.5780255808877865</v>
      </c>
    </row>
    <row r="22" spans="1:14" ht="16.5" customHeight="1">
      <c r="A22" s="112">
        <f t="shared" si="2"/>
      </c>
      <c r="B22" s="119"/>
      <c r="C22" s="17"/>
      <c r="D22" s="172"/>
      <c r="E22" s="170">
        <f ca="1" t="shared" si="3"/>
      </c>
      <c r="F22" s="107"/>
      <c r="G22" s="99">
        <f t="shared" si="4"/>
        <v>1</v>
      </c>
      <c r="H22" s="82">
        <f t="shared" si="0"/>
        <v>-1</v>
      </c>
      <c r="I22" s="154"/>
      <c r="J22" s="16">
        <f>IF(AND(B22="",F22="",I22=""),-1,IF(I22="",1-(G22/150+M22/100),IF(OR('Nostojärjestys ja telinekorkeus'!$I$1="K",'Nostojärjestys ja telinekorkeus'!$I$1="k"),I22,IF(E22="Veteraani",I22,IF(E22="Juniori 17",I22+1000,IF(E22="Juniori 20",I22+2000,I22+3000))))))</f>
        <v>-1</v>
      </c>
      <c r="K22" s="2"/>
      <c r="M22" s="44">
        <v>0.3929926407718407</v>
      </c>
      <c r="N22" s="70">
        <f ca="1" t="shared" si="1"/>
        <v>0.9555787324916447</v>
      </c>
    </row>
    <row r="23" spans="1:14" ht="16.5" customHeight="1" thickBot="1">
      <c r="A23" s="112">
        <f t="shared" si="2"/>
      </c>
      <c r="B23" s="120"/>
      <c r="C23" s="121"/>
      <c r="D23" s="176"/>
      <c r="E23" s="170">
        <f ca="1" t="shared" si="3"/>
      </c>
      <c r="F23" s="108"/>
      <c r="G23" s="99">
        <f t="shared" si="4"/>
        <v>1</v>
      </c>
      <c r="H23" s="82">
        <f t="shared" si="0"/>
        <v>-1</v>
      </c>
      <c r="I23" s="155"/>
      <c r="J23" s="41">
        <f>IF(AND(B23="",F23="",I23=""),-1,IF(I23="",1-(G23/150+M23/100),IF(OR('Nostojärjestys ja telinekorkeus'!$I$1="K",'Nostojärjestys ja telinekorkeus'!$I$1="k"),I23,IF(E23="Veteraani",I23,IF(E23="Juniori 17",I23+1000,IF(E23="Juniori 20",I23+2000,I23+3000))))))</f>
        <v>-1</v>
      </c>
      <c r="K23" s="2"/>
      <c r="M23" s="44">
        <v>0.11574075817924134</v>
      </c>
      <c r="N23" s="70">
        <f ca="1" t="shared" si="1"/>
        <v>0.5481222318565788</v>
      </c>
    </row>
    <row r="24" ht="16.5" customHeight="1"/>
    <row r="25" spans="2:8" ht="15.75">
      <c r="B25" s="60" t="s">
        <v>29</v>
      </c>
      <c r="C25" s="136" t="str">
        <f>'Suomen ennätykset'!A1</f>
        <v>Ikäluokka Avoin</v>
      </c>
      <c r="D25" s="57">
        <f>'Suomen ennätykset'!D11</f>
        <v>37</v>
      </c>
      <c r="E25" s="19" t="str">
        <f>'Suomen ennätykset'!B11</f>
        <v>Marko Keski-Koukkari</v>
      </c>
      <c r="F25" s="45"/>
      <c r="G25" s="48"/>
      <c r="H25" s="49"/>
    </row>
    <row r="26" spans="2:8" ht="15.75">
      <c r="B26" s="61" t="e">
        <f>'Suomen ennätykset'!#REF!</f>
        <v>#REF!</v>
      </c>
      <c r="C26" s="136" t="s">
        <v>47</v>
      </c>
      <c r="D26" s="57" t="str">
        <f>'Suomen ennätykset'!D26</f>
        <v>-</v>
      </c>
      <c r="E26" s="19" t="str">
        <f>'Suomen ennätykset'!B26</f>
        <v>-</v>
      </c>
      <c r="F26" s="45"/>
      <c r="G26" s="48"/>
      <c r="H26" s="49"/>
    </row>
    <row r="27" spans="2:8" ht="15.75">
      <c r="B27" s="141"/>
      <c r="C27" s="136" t="str">
        <f>'Suomen ennätykset'!A31</f>
        <v>Ikäluokka  20 v </v>
      </c>
      <c r="D27" s="57" t="str">
        <f>'Suomen ennätykset'!D41</f>
        <v>-</v>
      </c>
      <c r="E27" s="19" t="str">
        <f>'Suomen ennätykset'!B41</f>
        <v>-</v>
      </c>
      <c r="F27" s="45"/>
      <c r="G27" s="48"/>
      <c r="H27" s="49"/>
    </row>
    <row r="28" spans="2:8" ht="15.75">
      <c r="B28" s="159"/>
      <c r="C28" s="136" t="str">
        <f>'Suomen ennätykset'!A46</f>
        <v>Ikäluokka 50 v </v>
      </c>
      <c r="D28" s="57">
        <f>'Suomen ennätykset'!D56</f>
        <v>30</v>
      </c>
      <c r="E28" s="19" t="str">
        <f>'Suomen ennätykset'!B56</f>
        <v>Kari Hakala</v>
      </c>
      <c r="F28" s="45"/>
      <c r="G28" s="48"/>
      <c r="H28" s="49"/>
    </row>
    <row r="29" spans="2:8" ht="15.75">
      <c r="B29" s="160"/>
      <c r="C29" s="135" t="str">
        <f>'Suomen ennätykset'!A61</f>
        <v>Ikäluokka  60 v </v>
      </c>
      <c r="D29" s="57">
        <f>'Suomen ennätykset'!D71</f>
        <v>11</v>
      </c>
      <c r="E29" s="19" t="str">
        <f>'Suomen ennätykset'!B71</f>
        <v>Matti Heinänen</v>
      </c>
      <c r="F29" s="54"/>
      <c r="G29" s="55"/>
      <c r="H29" s="56"/>
    </row>
    <row r="33" ht="12.75">
      <c r="B33" t="s">
        <v>92</v>
      </c>
    </row>
  </sheetData>
  <sheetProtection/>
  <protectedRanges>
    <protectedRange sqref="I4:I23 F4:F23 B7:C23 D7:D9" name="Alue1"/>
    <protectedRange sqref="D10:D23" name="Alue1_1"/>
    <protectedRange sqref="E4:E23" name="Alue1_2"/>
    <protectedRange sqref="B4:D6" name="Alue1_3"/>
  </protectedRanges>
  <conditionalFormatting sqref="J4:J23">
    <cfRule type="cellIs" priority="1" dxfId="0" operator="lessThan" stopIfTrue="1">
      <formula>1</formula>
    </cfRule>
  </conditionalFormatting>
  <conditionalFormatting sqref="H4:H23">
    <cfRule type="cellIs" priority="2" dxfId="0" operator="equal" stopIfTrue="1">
      <formula>-1</formula>
    </cfRule>
  </conditionalFormatting>
  <conditionalFormatting sqref="G4:G23">
    <cfRule type="cellIs" priority="3" dxfId="0" operator="lessThanOrEqual" stopIfTrue="1">
      <formula>1</formula>
    </cfRule>
  </conditionalFormatting>
  <conditionalFormatting sqref="F4:F23">
    <cfRule type="cellIs" priority="4" dxfId="5" operator="lessThanOrEqual" stopIfTrue="1">
      <formula>90</formula>
    </cfRule>
    <cfRule type="cellIs" priority="5" dxfId="5" operator="greaterThan" stopIfTrue="1">
      <formula>100</formula>
    </cfRule>
  </conditionalFormatting>
  <conditionalFormatting sqref="E4:E23">
    <cfRule type="cellIs" priority="11" dxfId="4" operator="lessThanOrEqual" stopIfTrue="1">
      <formula>20</formula>
    </cfRule>
    <cfRule type="cellIs" priority="12" dxfId="3" operator="between" stopIfTrue="1">
      <formula>50</formula>
      <formula>60</formula>
    </cfRule>
  </conditionalFormatting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Hartikainen Vesa PV KARPR</cp:lastModifiedBy>
  <cp:lastPrinted>2018-10-24T10:40:25Z</cp:lastPrinted>
  <dcterms:created xsi:type="dcterms:W3CDTF">2003-09-23T15:18:12Z</dcterms:created>
  <dcterms:modified xsi:type="dcterms:W3CDTF">2018-10-25T05:35:19Z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